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380" documentId="109_{995A5C26-05F2-49B0-85DA-3F7CAED01842}" xr6:coauthVersionLast="47" xr6:coauthVersionMax="47" xr10:uidLastSave="{3ADEC90E-5AC8-42A4-858F-9A1ECFD3B5B0}"/>
  <bookViews>
    <workbookView xWindow="-108" yWindow="-108" windowWidth="27288" windowHeight="17664" activeTab="2" xr2:uid="{834BCADF-2941-4C55-AC95-59ABCACF6F6D}"/>
  </bookViews>
  <sheets>
    <sheet name="Glossary" sheetId="2" r:id="rId1"/>
    <sheet name="Data Input" sheetId="1" r:id="rId2"/>
    <sheet name="Asset Inspections" sheetId="3" r:id="rId3"/>
    <sheet name="VM Inspections" sheetId="4" r:id="rId4"/>
  </sheets>
  <definedNames>
    <definedName name="_xlnm._FilterDatabase" localSheetId="2" hidden="1">'Asset Inspections'!$A$1:$F$12</definedName>
    <definedName name="_xlnm._FilterDatabase" localSheetId="3" hidden="1">'VM Inspections'!$A$1:$F$6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10" i="1"/>
  <c r="J8" i="1"/>
  <c r="K10" i="1"/>
  <c r="K9" i="1"/>
  <c r="K8" i="1"/>
  <c r="D12" i="3"/>
  <c r="E11" i="3"/>
  <c r="D7" i="3"/>
  <c r="D11" i="3"/>
  <c r="E6" i="3"/>
  <c r="D6" i="3"/>
</calcChain>
</file>

<file path=xl/sharedStrings.xml><?xml version="1.0" encoding="utf-8"?>
<sst xmlns="http://schemas.openxmlformats.org/spreadsheetml/2006/main" count="214" uniqueCount="108">
  <si>
    <t>Glossary</t>
  </si>
  <si>
    <t>Risk Reduction Effectiveness</t>
  </si>
  <si>
    <t>The percentage of total risk reduced by this mitigation if applied across entire wildfire risk as determined by MAV-F score. Its understood that drivers across territory may be different so this number could vary on a circuit by circuit basis. This mitigation effectiveness is expected to be the "average" for the wildfire risk MAV-F score.</t>
  </si>
  <si>
    <t>Ignition Reduction Effectiveness</t>
  </si>
  <si>
    <t>The percentage of expected ignitions reduced by this mitigation (some IOUs call this "ignition likelihood"). Its understood that drivers across territory may be different so this number could vary on a circuit by circuit basis. This mitigation effectiveness is expected to be the "average" for the entire HFTD.</t>
  </si>
  <si>
    <t>Explanation of Difference in Effectiveness</t>
  </si>
  <si>
    <t>Brief explanation of why Risk Reduction Effectivenss versus Ignitions reduction effectiveness are not the same. Example: "This mitigation is less effective at reducing vegetation igntions which contribute more to the wildfire risk than other ignitions types"</t>
  </si>
  <si>
    <t>Applicable Scope</t>
  </si>
  <si>
    <t>Scope of mitigation. Three possible answers are "selected circuits,"  "territory-wide" or "HFTD-wide."</t>
  </si>
  <si>
    <t>Useful Life</t>
  </si>
  <si>
    <t>Useful life of mitigation. For some mitigations that do not have a useful life, please use NA.</t>
  </si>
  <si>
    <t>RSE (average)</t>
  </si>
  <si>
    <t>Average Risk Spend Efficiency across HFTD. Please note if using HFRA.</t>
  </si>
  <si>
    <t>RSE (top 20%)</t>
  </si>
  <si>
    <t>Risk Spend Efficiency Across top 20% of risk</t>
  </si>
  <si>
    <t>Cost</t>
  </si>
  <si>
    <t>Total Cost per year 2022-2026</t>
  </si>
  <si>
    <t>Cost per Mile</t>
  </si>
  <si>
    <t>Cost per mile for mitigation</t>
  </si>
  <si>
    <t>Mitigation</t>
  </si>
  <si>
    <t>SCE WMP ID</t>
  </si>
  <si>
    <r>
      <t xml:space="preserve">Risk Reduction Effectiveness </t>
    </r>
    <r>
      <rPr>
        <b/>
        <vertAlign val="superscript"/>
        <sz val="11"/>
        <color theme="1"/>
        <rFont val="Calibri"/>
        <family val="2"/>
        <scheme val="minor"/>
      </rPr>
      <t>[4]</t>
    </r>
  </si>
  <si>
    <r>
      <t>RSE (average)</t>
    </r>
    <r>
      <rPr>
        <b/>
        <vertAlign val="superscript"/>
        <sz val="11"/>
        <color theme="1"/>
        <rFont val="Calibri"/>
        <family val="2"/>
        <scheme val="minor"/>
      </rPr>
      <t>[7]</t>
    </r>
  </si>
  <si>
    <r>
      <t xml:space="preserve">RSE (top 20%) </t>
    </r>
    <r>
      <rPr>
        <b/>
        <vertAlign val="superscript"/>
        <sz val="11"/>
        <color theme="1"/>
        <rFont val="Calibri"/>
        <family val="2"/>
        <scheme val="minor"/>
      </rPr>
      <t>[8]</t>
    </r>
  </si>
  <si>
    <t xml:space="preserve">Cost ($000) per Mile 
</t>
  </si>
  <si>
    <r>
      <t>Asset Inspections</t>
    </r>
    <r>
      <rPr>
        <b/>
        <vertAlign val="superscript"/>
        <sz val="11"/>
        <color theme="1"/>
        <rFont val="Calibri"/>
        <family val="2"/>
        <scheme val="minor"/>
      </rPr>
      <t xml:space="preserve"> [1]</t>
    </r>
  </si>
  <si>
    <t>N/A</t>
  </si>
  <si>
    <t>Territory</t>
  </si>
  <si>
    <t>Asset Inspections Above GO 165 Inspections*</t>
  </si>
  <si>
    <t>See Asset Inspection tab</t>
  </si>
  <si>
    <t>See Asset Inspections tab</t>
  </si>
  <si>
    <t>HFRA</t>
  </si>
  <si>
    <r>
      <t>Vegetation Management</t>
    </r>
    <r>
      <rPr>
        <b/>
        <vertAlign val="superscript"/>
        <sz val="11"/>
        <color theme="1"/>
        <rFont val="Calibri"/>
        <family val="2"/>
        <scheme val="minor"/>
      </rPr>
      <t xml:space="preserve"> [1]</t>
    </r>
  </si>
  <si>
    <t>Vegetation Management Above Routine Vegetation Management**</t>
  </si>
  <si>
    <t>See VM Inspection Tab</t>
  </si>
  <si>
    <t xml:space="preserve">Fast Trip and associated programs </t>
  </si>
  <si>
    <t>SH-5 and SH-6</t>
  </si>
  <si>
    <t>Selected Circuits</t>
  </si>
  <si>
    <r>
      <t xml:space="preserve">PSPS </t>
    </r>
    <r>
      <rPr>
        <b/>
        <vertAlign val="superscript"/>
        <sz val="11"/>
        <color theme="1"/>
        <rFont val="Calibri"/>
        <family val="2"/>
        <scheme val="minor"/>
      </rPr>
      <t>[2]</t>
    </r>
  </si>
  <si>
    <t>Undergrounding</t>
  </si>
  <si>
    <t>SH-2</t>
  </si>
  <si>
    <t>45 yrs</t>
  </si>
  <si>
    <t>Covered Conducrtor</t>
  </si>
  <si>
    <t>SH-1</t>
  </si>
  <si>
    <r>
      <t xml:space="preserve">Rapid Earth Fault Current Limiter (REFCL) </t>
    </r>
    <r>
      <rPr>
        <b/>
        <vertAlign val="superscript"/>
        <sz val="11"/>
        <color theme="1"/>
        <rFont val="Calibri"/>
        <family val="2"/>
        <scheme val="minor"/>
      </rPr>
      <t>[3]</t>
    </r>
  </si>
  <si>
    <t>SH-17, SH-18</t>
  </si>
  <si>
    <t>40 yrs</t>
  </si>
  <si>
    <t>SPD recognizes that each utility is performing inspections that greatly exceed regulatory minimum. The goal of this is better understand how each IOU's programs impact its total risk reduction.</t>
  </si>
  <si>
    <t>* See Tab: Asset Inspections</t>
  </si>
  <si>
    <t>** See Tab: VM Inspections</t>
  </si>
  <si>
    <t>Asset Inspections Above GO 95/165/167 Inspections</t>
  </si>
  <si>
    <t>IOU</t>
  </si>
  <si>
    <r>
      <t xml:space="preserve">Risk Reduction Effectiveness </t>
    </r>
    <r>
      <rPr>
        <b/>
        <vertAlign val="superscript"/>
        <sz val="11"/>
        <color theme="1"/>
        <rFont val="Calibri"/>
        <family val="2"/>
        <scheme val="minor"/>
      </rPr>
      <t>[2]</t>
    </r>
  </si>
  <si>
    <t>Distribution Detailed Overhead Conductor Inspections</t>
  </si>
  <si>
    <t>IN-1.1</t>
  </si>
  <si>
    <t>ALL</t>
  </si>
  <si>
    <t xml:space="preserve">Distribution Infrared Inspections </t>
  </si>
  <si>
    <t>IN-3</t>
  </si>
  <si>
    <t xml:space="preserve">Distribution Wood Pole Intrusive Inspections </t>
  </si>
  <si>
    <t xml:space="preserve">Distribution Overhead Patrol Inspections </t>
  </si>
  <si>
    <t>See IN-1.1</t>
  </si>
  <si>
    <t>Transmission Detailed Overhead Conductor Inspections</t>
  </si>
  <si>
    <t>IN-1.2</t>
  </si>
  <si>
    <t xml:space="preserve">Transmission Infrared Inspections </t>
  </si>
  <si>
    <t>IN-4</t>
  </si>
  <si>
    <t>Transmission Wood Pole Intrusive Inspection</t>
  </si>
  <si>
    <t>Transmission Overhead Patrol Inspection</t>
  </si>
  <si>
    <t>See IN-1.2</t>
  </si>
  <si>
    <r>
      <t xml:space="preserve">Substation Patrol Inspections </t>
    </r>
    <r>
      <rPr>
        <vertAlign val="superscript"/>
        <sz val="11"/>
        <color rgb="FF000000"/>
        <rFont val="Calibri"/>
        <family val="2"/>
      </rPr>
      <t>[1]</t>
    </r>
  </si>
  <si>
    <t xml:space="preserve">Generation Inspections </t>
  </si>
  <si>
    <t>IN-5</t>
  </si>
  <si>
    <t>SCE</t>
  </si>
  <si>
    <t>Transmission Conductor and Splice Assessments</t>
  </si>
  <si>
    <t>IN-9A, IN-9B</t>
  </si>
  <si>
    <t>Vegetation Management Above Routine Vegetation Management</t>
  </si>
  <si>
    <r>
      <t>Risk Reduction Effectiveness</t>
    </r>
    <r>
      <rPr>
        <b/>
        <vertAlign val="superscript"/>
        <sz val="11"/>
        <color theme="1"/>
        <rFont val="Calibri"/>
        <family val="2"/>
        <scheme val="minor"/>
      </rPr>
      <t xml:space="preserve"> [3]</t>
    </r>
  </si>
  <si>
    <r>
      <t xml:space="preserve">Distribution Vegetation Management Plan (DVMP) (Routine Line Clearing) </t>
    </r>
    <r>
      <rPr>
        <vertAlign val="superscript"/>
        <sz val="11"/>
        <color theme="1"/>
        <rFont val="Calibri"/>
        <family val="2"/>
        <scheme val="minor"/>
      </rPr>
      <t>[1]</t>
    </r>
  </si>
  <si>
    <r>
      <t xml:space="preserve">Transmission Vegetation Management Plan (TVMP) (Routine Line Clearing) </t>
    </r>
    <r>
      <rPr>
        <vertAlign val="superscript"/>
        <sz val="11"/>
        <color theme="1"/>
        <rFont val="Calibri"/>
        <family val="2"/>
        <scheme val="minor"/>
      </rPr>
      <t>[1]</t>
    </r>
  </si>
  <si>
    <t>Hazard Tree Management Plan (HTMP)</t>
  </si>
  <si>
    <t>VM-1</t>
  </si>
  <si>
    <t xml:space="preserve">Dead and Dying Tree Removal </t>
  </si>
  <si>
    <t>VM-4</t>
  </si>
  <si>
    <r>
      <t xml:space="preserve">LiDAR </t>
    </r>
    <r>
      <rPr>
        <vertAlign val="superscript"/>
        <sz val="11"/>
        <color theme="1"/>
        <rFont val="Calibri"/>
        <family val="2"/>
        <scheme val="minor"/>
      </rPr>
      <t>[2]</t>
    </r>
  </si>
  <si>
    <t>VM-9</t>
  </si>
  <si>
    <r>
      <rPr>
        <vertAlign val="superscript"/>
        <sz val="11"/>
        <color theme="1"/>
        <rFont val="Calibri"/>
        <family val="2"/>
        <scheme val="minor"/>
      </rPr>
      <t>[1]</t>
    </r>
    <r>
      <rPr>
        <sz val="11"/>
        <color theme="1"/>
        <rFont val="Calibri"/>
        <family val="2"/>
        <scheme val="minor"/>
      </rPr>
      <t xml:space="preserve"> See SCE WMP Section 8.1.3.10</t>
    </r>
  </si>
  <si>
    <r>
      <rPr>
        <vertAlign val="superscript"/>
        <sz val="11"/>
        <color theme="1"/>
        <rFont val="Calibri"/>
        <family val="2"/>
        <scheme val="minor"/>
      </rPr>
      <t>[2]</t>
    </r>
    <r>
      <rPr>
        <sz val="11"/>
        <color theme="1"/>
        <rFont val="Calibri"/>
        <family val="2"/>
        <scheme val="minor"/>
      </rPr>
      <t xml:space="preserve"> To calculate the Risk Reduction Effectiveness, SCE is using the risk reduction from RSE calculations. </t>
    </r>
  </si>
  <si>
    <r>
      <rPr>
        <vertAlign val="superscript"/>
        <sz val="11"/>
        <color theme="1"/>
        <rFont val="Calibri"/>
        <family val="2"/>
        <scheme val="minor"/>
      </rPr>
      <t>[3]</t>
    </r>
    <r>
      <rPr>
        <sz val="11"/>
        <color theme="1"/>
        <rFont val="Calibri"/>
        <family val="2"/>
        <scheme val="minor"/>
      </rPr>
      <t xml:space="preserve"> To calculate the Risk Reduction Effectiveness, SCE is using the risk reduction from RSE calculations. </t>
    </r>
  </si>
  <si>
    <r>
      <rPr>
        <vertAlign val="superscript"/>
        <sz val="11"/>
        <color theme="1"/>
        <rFont val="Calibri"/>
        <family val="2"/>
        <scheme val="minor"/>
      </rPr>
      <t>[4]</t>
    </r>
    <r>
      <rPr>
        <sz val="11"/>
        <color theme="1"/>
        <rFont val="Calibri"/>
        <family val="2"/>
        <scheme val="minor"/>
      </rPr>
      <t xml:space="preserve"> To calculate the Risk Reduction Effectiveness, SCE is using the risk reduction from RSE calculations. </t>
    </r>
  </si>
  <si>
    <r>
      <rPr>
        <vertAlign val="superscript"/>
        <sz val="11"/>
        <color theme="1"/>
        <rFont val="Calibri"/>
        <family val="2"/>
        <scheme val="minor"/>
      </rPr>
      <t>[7]</t>
    </r>
    <r>
      <rPr>
        <sz val="11"/>
        <color theme="1"/>
        <rFont val="Calibri"/>
        <family val="2"/>
        <scheme val="minor"/>
      </rPr>
      <t xml:space="preserve"> Value is the average RSE over 2023-2025.</t>
    </r>
  </si>
  <si>
    <r>
      <rPr>
        <vertAlign val="superscript"/>
        <sz val="11"/>
        <color theme="1"/>
        <rFont val="Calibri"/>
        <family val="2"/>
        <scheme val="minor"/>
      </rPr>
      <t>[1]</t>
    </r>
    <r>
      <rPr>
        <sz val="11"/>
        <color theme="1"/>
        <rFont val="Calibri"/>
        <family val="2"/>
        <scheme val="minor"/>
      </rPr>
      <t xml:space="preserve"> For the WMP, SCE did not calculate risk reduction for compliance activities, as these activities must be completed and are not incremental due to wildfire.</t>
    </r>
  </si>
  <si>
    <r>
      <rPr>
        <vertAlign val="superscript"/>
        <sz val="11"/>
        <color theme="1"/>
        <rFont val="Calibri"/>
        <family val="2"/>
        <scheme val="minor"/>
      </rPr>
      <t>[2]</t>
    </r>
    <r>
      <rPr>
        <sz val="11"/>
        <color theme="1"/>
        <rFont val="Calibri"/>
        <family val="2"/>
        <scheme val="minor"/>
      </rPr>
      <t xml:space="preserve"> SCE did not calculate an RSE value for this activity.</t>
    </r>
  </si>
  <si>
    <t>Risk Reduction Effectiveness takes into account the wildfire consequences. Ignition Reduction Effectiveness focuses on the ignition and disregards the consequence impact of where the ignition occurs.</t>
  </si>
  <si>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All values are for 2023-2025. </t>
    </r>
  </si>
  <si>
    <r>
      <rPr>
        <vertAlign val="superscript"/>
        <sz val="11"/>
        <color theme="1"/>
        <rFont val="Calibri"/>
        <family val="2"/>
        <scheme val="minor"/>
      </rPr>
      <t>[3]</t>
    </r>
    <r>
      <rPr>
        <sz val="11"/>
        <color theme="1"/>
        <rFont val="Calibri"/>
        <family val="2"/>
        <scheme val="minor"/>
      </rPr>
      <t xml:space="preserve"> RSE values are for SH-17 only. SCE did not calculate an RSE value for SH-18. </t>
    </r>
  </si>
  <si>
    <r>
      <rPr>
        <vertAlign val="superscript"/>
        <sz val="11"/>
        <color theme="1"/>
        <rFont val="Calibri"/>
        <family val="2"/>
        <scheme val="minor"/>
      </rPr>
      <t>[6]</t>
    </r>
    <r>
      <rPr>
        <sz val="11"/>
        <color theme="1"/>
        <rFont val="Calibri"/>
        <family val="2"/>
        <scheme val="minor"/>
      </rPr>
      <t xml:space="preserve"> Value is an average from the VM Inspection tab.</t>
    </r>
  </si>
  <si>
    <t>SCE does not calculate this as the program is designed based on inspections, not miles.</t>
  </si>
  <si>
    <t>SCE does not calculate this as the program is based on grids, not miles.</t>
  </si>
  <si>
    <r>
      <t xml:space="preserve">2.2% </t>
    </r>
    <r>
      <rPr>
        <vertAlign val="superscript"/>
        <sz val="11"/>
        <rFont val="Calibri"/>
        <family val="2"/>
      </rPr>
      <t>[5]</t>
    </r>
  </si>
  <si>
    <r>
      <t xml:space="preserve">8.28% </t>
    </r>
    <r>
      <rPr>
        <vertAlign val="superscript"/>
        <sz val="11"/>
        <rFont val="Calibri"/>
        <family val="2"/>
      </rPr>
      <t>[5]</t>
    </r>
  </si>
  <si>
    <r>
      <t xml:space="preserve">.02% </t>
    </r>
    <r>
      <rPr>
        <vertAlign val="superscript"/>
        <sz val="11"/>
        <rFont val="Calibri"/>
        <family val="2"/>
      </rPr>
      <t>[5]</t>
    </r>
  </si>
  <si>
    <r>
      <t xml:space="preserve">1% </t>
    </r>
    <r>
      <rPr>
        <vertAlign val="superscript"/>
        <sz val="11"/>
        <color rgb="FF000000"/>
        <rFont val="Calibri"/>
        <family val="2"/>
      </rPr>
      <t>[5]</t>
    </r>
  </si>
  <si>
    <r>
      <rPr>
        <vertAlign val="superscript"/>
        <sz val="11"/>
        <color theme="1"/>
        <rFont val="Calibri"/>
        <family val="2"/>
        <scheme val="minor"/>
      </rPr>
      <t>[9]</t>
    </r>
    <r>
      <rPr>
        <sz val="11"/>
        <color theme="1"/>
        <rFont val="Calibri"/>
        <family val="2"/>
        <scheme val="minor"/>
      </rPr>
      <t xml:space="preserve"> To be consistent with SCE's 2023-2025 WMP submission, the estimated cost is only for the 2023-2025 period. </t>
    </r>
  </si>
  <si>
    <r>
      <rPr>
        <vertAlign val="superscript"/>
        <sz val="11"/>
        <color theme="1"/>
        <rFont val="Calibri"/>
        <family val="2"/>
        <scheme val="minor"/>
      </rPr>
      <t>[10]</t>
    </r>
    <r>
      <rPr>
        <sz val="11"/>
        <color theme="1"/>
        <rFont val="Calibri"/>
        <family val="2"/>
        <scheme val="minor"/>
      </rPr>
      <t xml:space="preserve"> SCE excluded foundational costs (IT, etc.) associated with each mitigation to determine the estimated cost.</t>
    </r>
  </si>
  <si>
    <r>
      <rPr>
        <vertAlign val="superscript"/>
        <sz val="11"/>
        <color theme="1"/>
        <rFont val="Calibri"/>
        <family val="2"/>
        <scheme val="minor"/>
      </rPr>
      <t>[2]</t>
    </r>
    <r>
      <rPr>
        <sz val="11"/>
        <color theme="1"/>
        <rFont val="Calibri"/>
        <family val="2"/>
        <scheme val="minor"/>
      </rPr>
      <t xml:space="preserve"> SCE did not evaluate PSPS as a mitigation to wildfire.</t>
    </r>
  </si>
  <si>
    <r>
      <rPr>
        <vertAlign val="superscript"/>
        <sz val="11"/>
        <color theme="1"/>
        <rFont val="Calibri"/>
        <family val="2"/>
        <scheme val="minor"/>
      </rPr>
      <t>[5]</t>
    </r>
    <r>
      <rPr>
        <sz val="11"/>
        <color theme="1"/>
        <rFont val="Calibri"/>
        <family val="2"/>
        <scheme val="minor"/>
      </rPr>
      <t xml:space="preserve"> Value is the average from the Asset Inspection tab.</t>
    </r>
  </si>
  <si>
    <r>
      <rPr>
        <vertAlign val="superscript"/>
        <sz val="11"/>
        <color theme="1"/>
        <rFont val="Calibri"/>
        <family val="2"/>
        <scheme val="minor"/>
      </rPr>
      <t>[8]</t>
    </r>
    <r>
      <rPr>
        <sz val="11"/>
        <color theme="1"/>
        <rFont val="Calibri"/>
        <family val="2"/>
        <scheme val="minor"/>
      </rPr>
      <t xml:space="preserve"> Value is the RSE of the top 20% of the riskiest assets in scope for the mitigation.</t>
    </r>
  </si>
  <si>
    <r>
      <t>Estimate Cost ($000) 2022-2026</t>
    </r>
    <r>
      <rPr>
        <b/>
        <i/>
        <vertAlign val="superscript"/>
        <sz val="11"/>
        <rFont val="Calibri"/>
        <family val="2"/>
        <scheme val="minor"/>
      </rPr>
      <t xml:space="preserve"> </t>
    </r>
    <r>
      <rPr>
        <b/>
        <vertAlign val="superscript"/>
        <sz val="11"/>
        <rFont val="Calibri"/>
        <family val="2"/>
        <scheme val="minor"/>
      </rPr>
      <t>[9] [10]</t>
    </r>
    <r>
      <rPr>
        <b/>
        <vertAlign val="superscript"/>
        <sz val="11"/>
        <color rgb="FF000000"/>
        <rFont val="Calibri"/>
        <family val="2"/>
      </rPr>
      <t xml:space="preserve"> [11]</t>
    </r>
  </si>
  <si>
    <r>
      <rPr>
        <vertAlign val="superscript"/>
        <sz val="11"/>
        <color theme="1"/>
        <rFont val="Calibri"/>
        <family val="2"/>
        <scheme val="minor"/>
      </rPr>
      <t>[11]</t>
    </r>
    <r>
      <rPr>
        <sz val="11"/>
        <color theme="1"/>
        <rFont val="Calibri"/>
        <family val="2"/>
        <scheme val="minor"/>
      </rPr>
      <t xml:space="preserve"> Esitmated costs include only those activities where SCE calculated risk reduction effectiveness.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</si>
</sst>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_);_([$$-409]* \(#,##0\);_([$$-409]* &quot;-&quot;??_);_(@_)"/>
    <numFmt numFmtId="165" formatCode="0.0%"/>
    <numFmt numFmtId="166" formatCode="_(* #,##0_);_(* \(#,##0\);_(* &quot;-&quot;??_);_(@_)"/>
    <numFmt numFmtId="167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444444"/>
      <name val="Calibri"/>
      <family val="2"/>
    </font>
    <font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i/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</font>
    <font>
      <b/>
      <sz val="11"/>
      <color rgb="FF000000"/>
      <name val="Calibri"/>
      <family val="2"/>
    </font>
    <font>
      <vertAlign val="superscript"/>
      <sz val="1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vertAlign val="superscript"/>
      <sz val="11"/>
      <color rgb="FF000000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2" fillId="0" borderId="3" xfId="0" applyFont="1" applyBorder="1"/>
    <xf numFmtId="0" fontId="0" fillId="0" borderId="3" xfId="0" applyBorder="1"/>
    <xf numFmtId="0" fontId="0" fillId="0" borderId="0" xfId="0" applyAlignment="1">
      <alignment wrapText="1"/>
    </xf>
    <xf numFmtId="0" fontId="1" fillId="0" borderId="9" xfId="0" applyFont="1" applyBorder="1" applyAlignment="1">
      <alignment vertical="center" wrapText="1"/>
    </xf>
    <xf numFmtId="0" fontId="2" fillId="2" borderId="3" xfId="0" applyFont="1" applyFill="1" applyBorder="1"/>
    <xf numFmtId="0" fontId="0" fillId="2" borderId="3" xfId="0" applyFill="1" applyBorder="1"/>
    <xf numFmtId="0" fontId="2" fillId="2" borderId="4" xfId="0" applyFont="1" applyFill="1" applyBorder="1"/>
    <xf numFmtId="0" fontId="0" fillId="0" borderId="3" xfId="0" applyBorder="1" applyAlignment="1">
      <alignment horizontal="center"/>
    </xf>
    <xf numFmtId="10" fontId="0" fillId="0" borderId="3" xfId="1" applyNumberFormat="1" applyFont="1" applyBorder="1" applyAlignment="1">
      <alignment horizontal="center"/>
    </xf>
    <xf numFmtId="10" fontId="0" fillId="0" borderId="10" xfId="1" applyNumberFormat="1" applyFont="1" applyBorder="1" applyAlignment="1">
      <alignment horizontal="center"/>
    </xf>
    <xf numFmtId="10" fontId="0" fillId="0" borderId="5" xfId="1" applyNumberFormat="1" applyFont="1" applyBorder="1" applyAlignment="1">
      <alignment horizontal="center"/>
    </xf>
    <xf numFmtId="10" fontId="9" fillId="0" borderId="3" xfId="1" applyNumberFormat="1" applyFont="1" applyBorder="1" applyAlignment="1">
      <alignment horizontal="center"/>
    </xf>
    <xf numFmtId="0" fontId="2" fillId="0" borderId="12" xfId="0" applyFont="1" applyBorder="1"/>
    <xf numFmtId="0" fontId="2" fillId="2" borderId="12" xfId="0" applyFont="1" applyFill="1" applyBorder="1"/>
    <xf numFmtId="10" fontId="0" fillId="0" borderId="12" xfId="1" applyNumberFormat="1" applyFont="1" applyBorder="1" applyAlignment="1">
      <alignment horizontal="center"/>
    </xf>
    <xf numFmtId="0" fontId="3" fillId="0" borderId="11" xfId="0" applyFont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10" fontId="0" fillId="0" borderId="0" xfId="0" applyNumberFormat="1"/>
    <xf numFmtId="165" fontId="0" fillId="0" borderId="0" xfId="0" applyNumberFormat="1"/>
    <xf numFmtId="0" fontId="11" fillId="0" borderId="9" xfId="0" applyFont="1" applyBorder="1" applyAlignment="1">
      <alignment vertical="center" wrapText="1"/>
    </xf>
    <xf numFmtId="10" fontId="9" fillId="0" borderId="1" xfId="1" applyNumberFormat="1" applyFont="1" applyBorder="1" applyAlignment="1">
      <alignment horizontal="center"/>
    </xf>
    <xf numFmtId="10" fontId="0" fillId="0" borderId="1" xfId="1" applyNumberFormat="1" applyFont="1" applyBorder="1" applyAlignment="1">
      <alignment horizontal="center"/>
    </xf>
    <xf numFmtId="0" fontId="0" fillId="0" borderId="3" xfId="0" applyFont="1" applyBorder="1"/>
    <xf numFmtId="0" fontId="0" fillId="2" borderId="3" xfId="0" applyFont="1" applyFill="1" applyBorder="1"/>
    <xf numFmtId="0" fontId="0" fillId="0" borderId="3" xfId="0" applyFont="1" applyBorder="1" applyAlignment="1">
      <alignment horizontal="center"/>
    </xf>
    <xf numFmtId="0" fontId="0" fillId="0" borderId="1" xfId="0" applyFont="1" applyBorder="1" applyAlignment="1">
      <alignment horizontal="left" wrapText="1"/>
    </xf>
    <xf numFmtId="0" fontId="0" fillId="0" borderId="12" xfId="0" applyFont="1" applyBorder="1"/>
    <xf numFmtId="0" fontId="0" fillId="2" borderId="12" xfId="0" applyFont="1" applyFill="1" applyBorder="1"/>
    <xf numFmtId="0" fontId="0" fillId="0" borderId="12" xfId="0" applyFont="1" applyBorder="1" applyAlignment="1">
      <alignment horizontal="center"/>
    </xf>
    <xf numFmtId="0" fontId="3" fillId="0" borderId="9" xfId="0" applyFont="1" applyBorder="1" applyAlignment="1">
      <alignment vertical="center" wrapText="1"/>
    </xf>
    <xf numFmtId="0" fontId="3" fillId="2" borderId="13" xfId="0" applyFont="1" applyFill="1" applyBorder="1" applyAlignment="1">
      <alignment vertical="center" wrapText="1"/>
    </xf>
    <xf numFmtId="0" fontId="0" fillId="0" borderId="1" xfId="0" applyBorder="1" applyAlignment="1">
      <alignment horizontal="left" wrapText="1"/>
    </xf>
    <xf numFmtId="0" fontId="13" fillId="0" borderId="9" xfId="0" applyFont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0" borderId="6" xfId="0" applyFont="1" applyBorder="1"/>
    <xf numFmtId="0" fontId="14" fillId="2" borderId="7" xfId="0" applyFont="1" applyFill="1" applyBorder="1" applyAlignment="1">
      <alignment horizontal="center" wrapText="1"/>
    </xf>
    <xf numFmtId="0" fontId="14" fillId="0" borderId="8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left" vertical="top" wrapText="1"/>
    </xf>
    <xf numFmtId="0" fontId="13" fillId="0" borderId="5" xfId="0" applyFont="1" applyBorder="1"/>
    <xf numFmtId="0" fontId="14" fillId="2" borderId="1" xfId="0" applyFont="1" applyFill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1" fontId="14" fillId="0" borderId="2" xfId="0" applyNumberFormat="1" applyFont="1" applyBorder="1" applyAlignment="1">
      <alignment horizontal="center"/>
    </xf>
    <xf numFmtId="0" fontId="16" fillId="0" borderId="2" xfId="0" applyFont="1" applyBorder="1" applyAlignment="1">
      <alignment horizontal="center" wrapText="1"/>
    </xf>
    <xf numFmtId="0" fontId="14" fillId="0" borderId="2" xfId="0" applyFont="1" applyBorder="1" applyAlignment="1">
      <alignment horizontal="left" vertical="top" wrapText="1"/>
    </xf>
    <xf numFmtId="10" fontId="17" fillId="0" borderId="2" xfId="0" applyNumberFormat="1" applyFont="1" applyBorder="1" applyAlignment="1">
      <alignment horizontal="center"/>
    </xf>
    <xf numFmtId="10" fontId="17" fillId="0" borderId="1" xfId="0" applyNumberFormat="1" applyFont="1" applyBorder="1" applyAlignment="1">
      <alignment horizontal="center"/>
    </xf>
    <xf numFmtId="164" fontId="14" fillId="0" borderId="1" xfId="0" applyNumberFormat="1" applyFont="1" applyBorder="1" applyAlignment="1">
      <alignment horizontal="center"/>
    </xf>
    <xf numFmtId="164" fontId="14" fillId="0" borderId="1" xfId="0" applyNumberFormat="1" applyFont="1" applyBorder="1"/>
    <xf numFmtId="166" fontId="14" fillId="0" borderId="1" xfId="2" applyNumberFormat="1" applyFont="1" applyBorder="1" applyAlignment="1">
      <alignment horizontal="center"/>
    </xf>
    <xf numFmtId="166" fontId="14" fillId="0" borderId="2" xfId="2" applyNumberFormat="1" applyFont="1" applyBorder="1" applyAlignment="1">
      <alignment horizontal="center"/>
    </xf>
    <xf numFmtId="167" fontId="14" fillId="0" borderId="1" xfId="3" applyNumberFormat="1" applyFont="1" applyBorder="1" applyAlignment="1">
      <alignment horizontal="center"/>
    </xf>
    <xf numFmtId="167" fontId="14" fillId="0" borderId="2" xfId="3" applyNumberFormat="1" applyFont="1" applyBorder="1" applyAlignment="1">
      <alignment horizontal="center"/>
    </xf>
    <xf numFmtId="10" fontId="19" fillId="0" borderId="2" xfId="0" applyNumberFormat="1" applyFont="1" applyBorder="1" applyAlignment="1">
      <alignment horizontal="center"/>
    </xf>
    <xf numFmtId="10" fontId="19" fillId="0" borderId="1" xfId="0" applyNumberFormat="1" applyFont="1" applyBorder="1" applyAlignment="1">
      <alignment horizontal="center"/>
    </xf>
    <xf numFmtId="10" fontId="0" fillId="0" borderId="0" xfId="0" applyNumberFormat="1" applyFill="1"/>
    <xf numFmtId="0" fontId="0" fillId="0" borderId="2" xfId="0" applyFont="1" applyBorder="1" applyAlignment="1">
      <alignment horizontal="center"/>
    </xf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2296FE-5D7C-4677-AEC7-F17D05284E38}">
  <dimension ref="A1:B13"/>
  <sheetViews>
    <sheetView zoomScaleNormal="100" workbookViewId="0">
      <selection activeCell="B33" sqref="B33"/>
    </sheetView>
  </sheetViews>
  <sheetFormatPr defaultRowHeight="14.4" x14ac:dyDescent="0.3"/>
  <cols>
    <col min="1" max="1" width="51.5546875" bestFit="1" customWidth="1"/>
    <col min="2" max="2" width="87.6640625" customWidth="1"/>
  </cols>
  <sheetData>
    <row r="1" spans="1:2" x14ac:dyDescent="0.3">
      <c r="A1" s="1" t="s">
        <v>0</v>
      </c>
    </row>
    <row r="2" spans="1:2" x14ac:dyDescent="0.3">
      <c r="A2" s="1"/>
    </row>
    <row r="3" spans="1:2" ht="57.6" x14ac:dyDescent="0.3">
      <c r="A3" t="s">
        <v>1</v>
      </c>
      <c r="B3" s="4" t="s">
        <v>2</v>
      </c>
    </row>
    <row r="4" spans="1:2" ht="70.95" customHeight="1" x14ac:dyDescent="0.3">
      <c r="A4" t="s">
        <v>3</v>
      </c>
      <c r="B4" s="4" t="s">
        <v>4</v>
      </c>
    </row>
    <row r="5" spans="1:2" ht="43.2" x14ac:dyDescent="0.3">
      <c r="A5" t="s">
        <v>5</v>
      </c>
      <c r="B5" s="4" t="s">
        <v>6</v>
      </c>
    </row>
    <row r="6" spans="1:2" x14ac:dyDescent="0.3">
      <c r="A6" t="s">
        <v>7</v>
      </c>
      <c r="B6" s="4" t="s">
        <v>8</v>
      </c>
    </row>
    <row r="7" spans="1:2" x14ac:dyDescent="0.3">
      <c r="A7" t="s">
        <v>9</v>
      </c>
      <c r="B7" s="4" t="s">
        <v>10</v>
      </c>
    </row>
    <row r="8" spans="1:2" x14ac:dyDescent="0.3">
      <c r="A8" t="s">
        <v>11</v>
      </c>
      <c r="B8" s="4" t="s">
        <v>12</v>
      </c>
    </row>
    <row r="9" spans="1:2" x14ac:dyDescent="0.3">
      <c r="A9" t="s">
        <v>13</v>
      </c>
      <c r="B9" s="4" t="s">
        <v>14</v>
      </c>
    </row>
    <row r="10" spans="1:2" x14ac:dyDescent="0.3">
      <c r="A10" t="s">
        <v>15</v>
      </c>
      <c r="B10" s="4" t="s">
        <v>16</v>
      </c>
    </row>
    <row r="11" spans="1:2" x14ac:dyDescent="0.3">
      <c r="A11" t="s">
        <v>17</v>
      </c>
      <c r="B11" s="4" t="s">
        <v>18</v>
      </c>
    </row>
    <row r="13" spans="1:2" x14ac:dyDescent="0.3">
      <c r="A13" s="1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3AE22-0B2D-476A-A936-C57781B3AB1B}">
  <dimension ref="A1:K27"/>
  <sheetViews>
    <sheetView zoomScale="80" zoomScaleNormal="80" workbookViewId="0">
      <pane xSplit="1" topLeftCell="B1" activePane="topRight" state="frozen"/>
      <selection pane="topRight" activeCell="A28" sqref="A28"/>
    </sheetView>
  </sheetViews>
  <sheetFormatPr defaultRowHeight="14.4" x14ac:dyDescent="0.3"/>
  <cols>
    <col min="1" max="1" width="62.44140625" customWidth="1"/>
    <col min="2" max="2" width="27" customWidth="1"/>
    <col min="3" max="3" width="22.6640625" customWidth="1"/>
    <col min="4" max="4" width="23.88671875" customWidth="1"/>
    <col min="5" max="5" width="43.109375" customWidth="1"/>
    <col min="6" max="6" width="15.6640625" bestFit="1" customWidth="1"/>
    <col min="7" max="7" width="13" customWidth="1"/>
    <col min="8" max="8" width="19" customWidth="1"/>
    <col min="9" max="9" width="18.33203125" customWidth="1"/>
    <col min="10" max="10" width="21.88671875" bestFit="1" customWidth="1"/>
    <col min="11" max="11" width="44" customWidth="1"/>
  </cols>
  <sheetData>
    <row r="1" spans="1:11" ht="54.75" customHeight="1" thickBot="1" x14ac:dyDescent="0.35">
      <c r="A1" s="35" t="s">
        <v>19</v>
      </c>
      <c r="B1" s="36" t="s">
        <v>20</v>
      </c>
      <c r="C1" s="35" t="s">
        <v>21</v>
      </c>
      <c r="D1" s="35" t="s">
        <v>3</v>
      </c>
      <c r="E1" s="35" t="s">
        <v>5</v>
      </c>
      <c r="F1" s="35" t="s">
        <v>7</v>
      </c>
      <c r="G1" s="35" t="s">
        <v>9</v>
      </c>
      <c r="H1" s="35" t="s">
        <v>22</v>
      </c>
      <c r="I1" s="35" t="s">
        <v>23</v>
      </c>
      <c r="J1" s="22" t="s">
        <v>106</v>
      </c>
      <c r="K1" s="35" t="s">
        <v>24</v>
      </c>
    </row>
    <row r="2" spans="1:11" ht="28.8" x14ac:dyDescent="0.3">
      <c r="A2" s="37" t="s">
        <v>25</v>
      </c>
      <c r="B2" s="38" t="s">
        <v>26</v>
      </c>
      <c r="C2" s="39" t="s">
        <v>26</v>
      </c>
      <c r="D2" s="39" t="s">
        <v>26</v>
      </c>
      <c r="E2" s="39" t="s">
        <v>26</v>
      </c>
      <c r="F2" s="40" t="s">
        <v>27</v>
      </c>
      <c r="G2" s="39" t="s">
        <v>26</v>
      </c>
      <c r="H2" s="39" t="s">
        <v>26</v>
      </c>
      <c r="I2" s="39" t="s">
        <v>26</v>
      </c>
      <c r="J2" s="39" t="s">
        <v>26</v>
      </c>
      <c r="K2" s="41" t="s">
        <v>95</v>
      </c>
    </row>
    <row r="3" spans="1:11" ht="28.8" x14ac:dyDescent="0.3">
      <c r="A3" s="42" t="s">
        <v>28</v>
      </c>
      <c r="B3" s="43" t="s">
        <v>29</v>
      </c>
      <c r="C3" s="44" t="s">
        <v>97</v>
      </c>
      <c r="D3" s="44" t="s">
        <v>98</v>
      </c>
      <c r="E3" s="45" t="s">
        <v>30</v>
      </c>
      <c r="F3" s="46" t="s">
        <v>31</v>
      </c>
      <c r="G3" s="47" t="s">
        <v>26</v>
      </c>
      <c r="H3" s="56">
        <v>704.23346139688704</v>
      </c>
      <c r="I3" s="56">
        <v>1168.45812084978</v>
      </c>
      <c r="J3" s="58">
        <v>798184.14967615064</v>
      </c>
      <c r="K3" s="41" t="s">
        <v>95</v>
      </c>
    </row>
    <row r="4" spans="1:11" ht="28.8" x14ac:dyDescent="0.3">
      <c r="A4" s="42" t="s">
        <v>32</v>
      </c>
      <c r="B4" s="43" t="s">
        <v>26</v>
      </c>
      <c r="C4" s="47" t="s">
        <v>26</v>
      </c>
      <c r="D4" s="47" t="s">
        <v>26</v>
      </c>
      <c r="E4" s="47" t="s">
        <v>26</v>
      </c>
      <c r="F4" s="46" t="s">
        <v>27</v>
      </c>
      <c r="G4" s="47" t="s">
        <v>26</v>
      </c>
      <c r="H4" s="48" t="s">
        <v>26</v>
      </c>
      <c r="I4" s="48" t="s">
        <v>26</v>
      </c>
      <c r="J4" s="47" t="s">
        <v>26</v>
      </c>
      <c r="K4" s="41" t="s">
        <v>95</v>
      </c>
    </row>
    <row r="5" spans="1:11" ht="82.5" customHeight="1" x14ac:dyDescent="0.3">
      <c r="A5" s="42" t="s">
        <v>33</v>
      </c>
      <c r="B5" s="43" t="s">
        <v>34</v>
      </c>
      <c r="C5" s="44" t="s">
        <v>99</v>
      </c>
      <c r="D5" s="49" t="s">
        <v>100</v>
      </c>
      <c r="E5" s="45" t="s">
        <v>30</v>
      </c>
      <c r="F5" s="46" t="s">
        <v>31</v>
      </c>
      <c r="G5" s="47" t="s">
        <v>26</v>
      </c>
      <c r="H5" s="55">
        <v>27.215192401575401</v>
      </c>
      <c r="I5" s="55">
        <v>28.66807171</v>
      </c>
      <c r="J5" s="57">
        <v>235484.69871</v>
      </c>
      <c r="K5" s="50" t="s">
        <v>96</v>
      </c>
    </row>
    <row r="6" spans="1:11" ht="78" customHeight="1" x14ac:dyDescent="0.3">
      <c r="A6" s="42" t="s">
        <v>35</v>
      </c>
      <c r="B6" s="43" t="s">
        <v>36</v>
      </c>
      <c r="C6" s="51">
        <v>1.6000000000000001E-3</v>
      </c>
      <c r="D6" s="52">
        <v>1.1299999999999999E-3</v>
      </c>
      <c r="E6" s="45" t="s">
        <v>91</v>
      </c>
      <c r="F6" s="46" t="s">
        <v>37</v>
      </c>
      <c r="G6" s="47" t="s">
        <v>26</v>
      </c>
      <c r="H6" s="55">
        <v>5477.5875990000004</v>
      </c>
      <c r="I6" s="55">
        <v>8584.9085709999999</v>
      </c>
      <c r="J6" s="53">
        <v>16331</v>
      </c>
      <c r="K6" s="50" t="s">
        <v>96</v>
      </c>
    </row>
    <row r="7" spans="1:11" ht="16.2" x14ac:dyDescent="0.3">
      <c r="A7" s="42" t="s">
        <v>38</v>
      </c>
      <c r="B7" s="43" t="s">
        <v>26</v>
      </c>
      <c r="C7" s="47" t="s">
        <v>26</v>
      </c>
      <c r="D7" s="47" t="s">
        <v>26</v>
      </c>
      <c r="E7" s="47" t="s">
        <v>26</v>
      </c>
      <c r="F7" s="46" t="s">
        <v>37</v>
      </c>
      <c r="G7" s="47" t="s">
        <v>26</v>
      </c>
      <c r="H7" s="48" t="s">
        <v>26</v>
      </c>
      <c r="I7" s="48" t="s">
        <v>26</v>
      </c>
      <c r="J7" s="62" t="s">
        <v>26</v>
      </c>
      <c r="K7" s="47" t="s">
        <v>26</v>
      </c>
    </row>
    <row r="8" spans="1:11" ht="78.75" customHeight="1" x14ac:dyDescent="0.3">
      <c r="A8" s="42" t="s">
        <v>39</v>
      </c>
      <c r="B8" s="43" t="s">
        <v>40</v>
      </c>
      <c r="C8" s="51">
        <v>1.5699999999999999E-2</v>
      </c>
      <c r="D8" s="52">
        <v>1.1599999999999999E-2</v>
      </c>
      <c r="E8" s="45" t="s">
        <v>91</v>
      </c>
      <c r="F8" s="46" t="s">
        <v>37</v>
      </c>
      <c r="G8" s="46" t="s">
        <v>41</v>
      </c>
      <c r="H8" s="55">
        <v>1376.6781169999999</v>
      </c>
      <c r="I8" s="55">
        <v>4866.1909459999997</v>
      </c>
      <c r="J8" s="54">
        <f>SUM(27962,60897,317078)</f>
        <v>405937</v>
      </c>
      <c r="K8" s="53">
        <f>SUM(27962,60897,317078)/SUM(11,20,60)</f>
        <v>4460.8461538461543</v>
      </c>
    </row>
    <row r="9" spans="1:11" ht="75.75" customHeight="1" x14ac:dyDescent="0.3">
      <c r="A9" s="42" t="s">
        <v>42</v>
      </c>
      <c r="B9" s="43" t="s">
        <v>43</v>
      </c>
      <c r="C9" s="51">
        <v>0.27960000000000002</v>
      </c>
      <c r="D9" s="52">
        <v>0.252</v>
      </c>
      <c r="E9" s="45" t="s">
        <v>91</v>
      </c>
      <c r="F9" s="46" t="s">
        <v>37</v>
      </c>
      <c r="G9" s="46" t="s">
        <v>41</v>
      </c>
      <c r="H9" s="55">
        <v>4069.7965490000001</v>
      </c>
      <c r="I9" s="55">
        <v>14163.22467</v>
      </c>
      <c r="J9" s="54">
        <f>SUM(897169,840748,626115)</f>
        <v>2364032</v>
      </c>
      <c r="K9" s="54">
        <f>SUM(897169,840748,626115)/SUM(1200,1200,850)</f>
        <v>727.39446153846154</v>
      </c>
    </row>
    <row r="10" spans="1:11" ht="77.25" customHeight="1" x14ac:dyDescent="0.3">
      <c r="A10" s="42" t="s">
        <v>44</v>
      </c>
      <c r="B10" s="43" t="s">
        <v>45</v>
      </c>
      <c r="C10" s="59">
        <v>5.2689075630251998E-2</v>
      </c>
      <c r="D10" s="60">
        <v>1.9637828771310799E-2</v>
      </c>
      <c r="E10" s="45" t="s">
        <v>91</v>
      </c>
      <c r="F10" s="46" t="s">
        <v>37</v>
      </c>
      <c r="G10" s="46" t="s">
        <v>46</v>
      </c>
      <c r="H10" s="55">
        <v>42523.868000000002</v>
      </c>
      <c r="I10" s="55">
        <v>155309.0361</v>
      </c>
      <c r="J10" s="54">
        <f>SUM(21160,35842, 45716)</f>
        <v>102718</v>
      </c>
      <c r="K10" s="54">
        <f>SUM(21160,35842, 45716)/SUM(550,398,553)</f>
        <v>68.433044636908733</v>
      </c>
    </row>
    <row r="12" spans="1:11" x14ac:dyDescent="0.3">
      <c r="A12" t="s">
        <v>47</v>
      </c>
    </row>
    <row r="13" spans="1:11" x14ac:dyDescent="0.3">
      <c r="A13" t="s">
        <v>48</v>
      </c>
    </row>
    <row r="14" spans="1:11" x14ac:dyDescent="0.3">
      <c r="A14" t="s">
        <v>49</v>
      </c>
    </row>
    <row r="16" spans="1:11" x14ac:dyDescent="0.3">
      <c r="A16" t="s">
        <v>92</v>
      </c>
    </row>
    <row r="17" spans="1:1" ht="16.2" x14ac:dyDescent="0.3">
      <c r="A17" t="s">
        <v>89</v>
      </c>
    </row>
    <row r="18" spans="1:1" ht="16.2" x14ac:dyDescent="0.3">
      <c r="A18" t="s">
        <v>103</v>
      </c>
    </row>
    <row r="19" spans="1:1" ht="16.2" x14ac:dyDescent="0.3">
      <c r="A19" t="s">
        <v>93</v>
      </c>
    </row>
    <row r="20" spans="1:1" ht="16.2" x14ac:dyDescent="0.3">
      <c r="A20" t="s">
        <v>87</v>
      </c>
    </row>
    <row r="21" spans="1:1" ht="16.2" x14ac:dyDescent="0.3">
      <c r="A21" t="s">
        <v>104</v>
      </c>
    </row>
    <row r="22" spans="1:1" ht="16.2" x14ac:dyDescent="0.3">
      <c r="A22" t="s">
        <v>94</v>
      </c>
    </row>
    <row r="23" spans="1:1" ht="16.2" x14ac:dyDescent="0.3">
      <c r="A23" t="s">
        <v>88</v>
      </c>
    </row>
    <row r="24" spans="1:1" ht="16.2" x14ac:dyDescent="0.3">
      <c r="A24" t="s">
        <v>105</v>
      </c>
    </row>
    <row r="25" spans="1:1" ht="16.2" x14ac:dyDescent="0.3">
      <c r="A25" t="s">
        <v>101</v>
      </c>
    </row>
    <row r="26" spans="1:1" ht="16.2" x14ac:dyDescent="0.3">
      <c r="A26" t="s">
        <v>102</v>
      </c>
    </row>
    <row r="27" spans="1:1" ht="16.2" x14ac:dyDescent="0.3">
      <c r="A27" t="s">
        <v>107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FB0C9-A449-4D37-9379-0AA06B5DAB77}">
  <dimension ref="A1:F17"/>
  <sheetViews>
    <sheetView tabSelected="1" zoomScale="90" zoomScaleNormal="90" workbookViewId="0">
      <selection activeCell="D15" sqref="D15"/>
    </sheetView>
  </sheetViews>
  <sheetFormatPr defaultRowHeight="14.4" x14ac:dyDescent="0.3"/>
  <cols>
    <col min="1" max="1" width="53.44140625" bestFit="1" customWidth="1"/>
    <col min="2" max="2" width="22.109375" customWidth="1"/>
    <col min="3" max="3" width="13" customWidth="1"/>
    <col min="4" max="4" width="29.109375" bestFit="1" customWidth="1"/>
    <col min="5" max="5" width="32.5546875" bestFit="1" customWidth="1"/>
    <col min="6" max="6" width="41.33203125" bestFit="1" customWidth="1"/>
  </cols>
  <sheetData>
    <row r="1" spans="1:6" s="1" customFormat="1" ht="39" customHeight="1" thickBot="1" x14ac:dyDescent="0.35">
      <c r="A1" s="17" t="s">
        <v>50</v>
      </c>
      <c r="B1" s="18" t="s">
        <v>20</v>
      </c>
      <c r="C1" s="17" t="s">
        <v>51</v>
      </c>
      <c r="D1" s="19" t="s">
        <v>52</v>
      </c>
      <c r="E1" s="19" t="s">
        <v>3</v>
      </c>
      <c r="F1" s="19" t="s">
        <v>5</v>
      </c>
    </row>
    <row r="2" spans="1:6" ht="72" x14ac:dyDescent="0.3">
      <c r="A2" s="14" t="s">
        <v>53</v>
      </c>
      <c r="B2" s="15" t="s">
        <v>54</v>
      </c>
      <c r="C2" s="14" t="s">
        <v>55</v>
      </c>
      <c r="D2" s="16">
        <v>2.1000000000000001E-2</v>
      </c>
      <c r="E2" s="16">
        <v>8.0500000000000002E-2</v>
      </c>
      <c r="F2" s="34" t="s">
        <v>91</v>
      </c>
    </row>
    <row r="3" spans="1:6" ht="72" x14ac:dyDescent="0.3">
      <c r="A3" s="2" t="s">
        <v>56</v>
      </c>
      <c r="B3" s="6" t="s">
        <v>57</v>
      </c>
      <c r="C3" s="2" t="s">
        <v>55</v>
      </c>
      <c r="D3" s="10">
        <v>6.2957739999999997E-8</v>
      </c>
      <c r="E3" s="10">
        <v>1.1845029999999999E-6</v>
      </c>
      <c r="F3" s="34" t="s">
        <v>91</v>
      </c>
    </row>
    <row r="4" spans="1:6" x14ac:dyDescent="0.3">
      <c r="A4" s="2" t="s">
        <v>58</v>
      </c>
      <c r="B4" s="6" t="s">
        <v>26</v>
      </c>
      <c r="C4" s="2" t="s">
        <v>55</v>
      </c>
      <c r="D4" s="10" t="s">
        <v>26</v>
      </c>
      <c r="E4" s="10" t="s">
        <v>26</v>
      </c>
      <c r="F4" s="9" t="s">
        <v>26</v>
      </c>
    </row>
    <row r="5" spans="1:6" x14ac:dyDescent="0.3">
      <c r="A5" s="2" t="s">
        <v>59</v>
      </c>
      <c r="B5" s="6" t="s">
        <v>60</v>
      </c>
      <c r="C5" s="2" t="s">
        <v>55</v>
      </c>
      <c r="D5" s="10" t="s">
        <v>26</v>
      </c>
      <c r="E5" s="10" t="s">
        <v>26</v>
      </c>
      <c r="F5" s="9" t="s">
        <v>26</v>
      </c>
    </row>
    <row r="6" spans="1:6" ht="72" x14ac:dyDescent="0.3">
      <c r="A6" s="2" t="s">
        <v>61</v>
      </c>
      <c r="B6" s="6" t="s">
        <v>62</v>
      </c>
      <c r="C6" s="2" t="s">
        <v>55</v>
      </c>
      <c r="D6" s="10">
        <f>0.0005670817+0.0002451275</f>
        <v>8.122092E-4</v>
      </c>
      <c r="E6" s="10">
        <f>0.0006534428+0.001243318</f>
        <v>1.8967608E-3</v>
      </c>
      <c r="F6" s="34" t="s">
        <v>91</v>
      </c>
    </row>
    <row r="7" spans="1:6" ht="72" x14ac:dyDescent="0.3">
      <c r="A7" s="2" t="s">
        <v>63</v>
      </c>
      <c r="B7" s="6" t="s">
        <v>64</v>
      </c>
      <c r="C7" s="2" t="s">
        <v>55</v>
      </c>
      <c r="D7" s="10">
        <f>0.00000007210636</f>
        <v>7.2106360000000006E-8</v>
      </c>
      <c r="E7" s="10">
        <v>2.057753E-7</v>
      </c>
      <c r="F7" s="34" t="s">
        <v>91</v>
      </c>
    </row>
    <row r="8" spans="1:6" x14ac:dyDescent="0.3">
      <c r="A8" s="2" t="s">
        <v>65</v>
      </c>
      <c r="B8" s="6" t="s">
        <v>26</v>
      </c>
      <c r="C8" s="2" t="s">
        <v>55</v>
      </c>
      <c r="D8" s="10" t="s">
        <v>26</v>
      </c>
      <c r="E8" s="10" t="s">
        <v>26</v>
      </c>
      <c r="F8" s="9" t="s">
        <v>26</v>
      </c>
    </row>
    <row r="9" spans="1:6" x14ac:dyDescent="0.3">
      <c r="A9" s="2" t="s">
        <v>66</v>
      </c>
      <c r="B9" s="6" t="s">
        <v>67</v>
      </c>
      <c r="C9" s="2" t="s">
        <v>55</v>
      </c>
      <c r="D9" s="10" t="s">
        <v>26</v>
      </c>
      <c r="E9" s="10" t="s">
        <v>26</v>
      </c>
      <c r="F9" s="9" t="s">
        <v>26</v>
      </c>
    </row>
    <row r="10" spans="1:6" ht="16.2" x14ac:dyDescent="0.3">
      <c r="A10" s="2" t="s">
        <v>68</v>
      </c>
      <c r="B10" s="7" t="s">
        <v>26</v>
      </c>
      <c r="C10" s="2" t="s">
        <v>55</v>
      </c>
      <c r="D10" s="10" t="s">
        <v>26</v>
      </c>
      <c r="E10" s="11" t="s">
        <v>26</v>
      </c>
      <c r="F10" s="9" t="s">
        <v>26</v>
      </c>
    </row>
    <row r="11" spans="1:6" ht="72" x14ac:dyDescent="0.3">
      <c r="A11" s="3" t="s">
        <v>69</v>
      </c>
      <c r="B11" s="8" t="s">
        <v>70</v>
      </c>
      <c r="C11" s="3" t="s">
        <v>71</v>
      </c>
      <c r="D11" s="12">
        <f>0.00002639858</f>
        <v>2.639858E-5</v>
      </c>
      <c r="E11" s="24">
        <f>0.000308413</f>
        <v>3.08413E-4</v>
      </c>
      <c r="F11" s="34" t="s">
        <v>91</v>
      </c>
    </row>
    <row r="12" spans="1:6" ht="72" x14ac:dyDescent="0.3">
      <c r="A12" s="3" t="s">
        <v>72</v>
      </c>
      <c r="B12" s="7" t="s">
        <v>73</v>
      </c>
      <c r="C12" s="3" t="s">
        <v>71</v>
      </c>
      <c r="D12" s="12">
        <f>0.00003345055+0.00009260286</f>
        <v>1.2605340999999998E-4</v>
      </c>
      <c r="E12" s="23">
        <v>4.4064399999999998E-5</v>
      </c>
      <c r="F12" s="34" t="s">
        <v>91</v>
      </c>
    </row>
    <row r="15" spans="1:6" x14ac:dyDescent="0.3">
      <c r="A15" t="s">
        <v>92</v>
      </c>
      <c r="D15" s="61"/>
      <c r="E15" s="20"/>
    </row>
    <row r="16" spans="1:6" ht="16.2" x14ac:dyDescent="0.3">
      <c r="A16" t="s">
        <v>84</v>
      </c>
    </row>
    <row r="17" spans="1:1" ht="16.2" x14ac:dyDescent="0.3">
      <c r="A17" t="s">
        <v>85</v>
      </c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4BC57-D402-4088-AC67-4BC2FB0881E7}">
  <dimension ref="A1:F12"/>
  <sheetViews>
    <sheetView zoomScaleNormal="110" workbookViewId="0">
      <selection activeCell="A13" sqref="A13"/>
    </sheetView>
  </sheetViews>
  <sheetFormatPr defaultRowHeight="14.4" x14ac:dyDescent="0.3"/>
  <cols>
    <col min="1" max="1" width="75.109375" customWidth="1"/>
    <col min="2" max="2" width="16.33203125" customWidth="1"/>
    <col min="3" max="3" width="11.88671875" customWidth="1"/>
    <col min="4" max="5" width="29" customWidth="1"/>
    <col min="6" max="6" width="39.88671875" customWidth="1"/>
  </cols>
  <sheetData>
    <row r="1" spans="1:6" s="1" customFormat="1" ht="38.25" customHeight="1" thickBot="1" x14ac:dyDescent="0.35">
      <c r="A1" s="32" t="s">
        <v>74</v>
      </c>
      <c r="B1" s="33" t="s">
        <v>20</v>
      </c>
      <c r="C1" s="32" t="s">
        <v>51</v>
      </c>
      <c r="D1" s="5" t="s">
        <v>75</v>
      </c>
      <c r="E1" s="5" t="s">
        <v>3</v>
      </c>
      <c r="F1" s="5" t="s">
        <v>5</v>
      </c>
    </row>
    <row r="2" spans="1:6" ht="16.2" x14ac:dyDescent="0.3">
      <c r="A2" s="29" t="s">
        <v>76</v>
      </c>
      <c r="B2" s="30" t="s">
        <v>26</v>
      </c>
      <c r="C2" s="29" t="s">
        <v>71</v>
      </c>
      <c r="D2" s="31" t="s">
        <v>26</v>
      </c>
      <c r="E2" s="31" t="s">
        <v>26</v>
      </c>
      <c r="F2" s="31" t="s">
        <v>26</v>
      </c>
    </row>
    <row r="3" spans="1:6" ht="16.2" x14ac:dyDescent="0.3">
      <c r="A3" s="25" t="s">
        <v>77</v>
      </c>
      <c r="B3" s="26" t="s">
        <v>26</v>
      </c>
      <c r="C3" s="25" t="s">
        <v>71</v>
      </c>
      <c r="D3" s="27" t="s">
        <v>26</v>
      </c>
      <c r="E3" s="27" t="s">
        <v>26</v>
      </c>
      <c r="F3" s="27" t="s">
        <v>26</v>
      </c>
    </row>
    <row r="4" spans="1:6" ht="81.75" customHeight="1" x14ac:dyDescent="0.3">
      <c r="A4" s="25" t="s">
        <v>78</v>
      </c>
      <c r="B4" s="26" t="s">
        <v>79</v>
      </c>
      <c r="C4" s="25" t="s">
        <v>71</v>
      </c>
      <c r="D4" s="13">
        <v>1.10726E-4</v>
      </c>
      <c r="E4" s="13">
        <v>6.8415949999999998E-3</v>
      </c>
      <c r="F4" s="28" t="s">
        <v>91</v>
      </c>
    </row>
    <row r="5" spans="1:6" ht="87.75" customHeight="1" x14ac:dyDescent="0.3">
      <c r="A5" s="25" t="s">
        <v>80</v>
      </c>
      <c r="B5" s="26" t="s">
        <v>81</v>
      </c>
      <c r="C5" s="25" t="s">
        <v>71</v>
      </c>
      <c r="D5" s="13">
        <v>6.9345999999999996E-5</v>
      </c>
      <c r="E5" s="13">
        <v>2.9112729999999998E-3</v>
      </c>
      <c r="F5" s="28" t="s">
        <v>91</v>
      </c>
    </row>
    <row r="6" spans="1:6" ht="16.2" x14ac:dyDescent="0.3">
      <c r="A6" s="25" t="s">
        <v>82</v>
      </c>
      <c r="B6" s="26" t="s">
        <v>83</v>
      </c>
      <c r="C6" s="25" t="s">
        <v>71</v>
      </c>
      <c r="D6" s="27" t="s">
        <v>26</v>
      </c>
      <c r="E6" s="27" t="s">
        <v>26</v>
      </c>
      <c r="F6" s="27" t="s">
        <v>26</v>
      </c>
    </row>
    <row r="8" spans="1:6" x14ac:dyDescent="0.3">
      <c r="D8" s="20"/>
      <c r="E8" s="21"/>
    </row>
    <row r="9" spans="1:6" x14ac:dyDescent="0.3">
      <c r="A9" t="s">
        <v>92</v>
      </c>
    </row>
    <row r="10" spans="1:6" ht="16.2" x14ac:dyDescent="0.3">
      <c r="A10" t="s">
        <v>89</v>
      </c>
    </row>
    <row r="11" spans="1:6" ht="16.2" x14ac:dyDescent="0.3">
      <c r="A11" t="s">
        <v>90</v>
      </c>
    </row>
    <row r="12" spans="1:6" ht="16.2" x14ac:dyDescent="0.3">
      <c r="A12" t="s">
        <v>86</v>
      </c>
    </row>
  </sheetData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ata Request Response" ma:contentTypeID="0x010100467F9C8BEA693240B87572EA900F32170056BB0A30A73F3E41B8D140887E196634" ma:contentTypeVersion="49" ma:contentTypeDescription="" ma:contentTypeScope="" ma:versionID="26bad2a54777fd010a172b598e46a744">
  <xsd:schema xmlns:xsd="http://www.w3.org/2001/XMLSchema" xmlns:xs="http://www.w3.org/2001/XMLSchema" xmlns:p="http://schemas.microsoft.com/office/2006/metadata/properties" xmlns:ns2="8430d550-c2bd-4ade-ae56-0b82b076c537" xmlns:ns3="f5667e0a-ecdb-4766-84eb-ebc6e4f78fb7" xmlns:ns4="http://schemas.microsoft.com/sharepoint/v3/fields" xmlns:ns5="http://schemas.microsoft.com/sharepoint/v4" xmlns:ns6="e45da448-bf9c-43e8-8676-7e88d583ded9" targetNamespace="http://schemas.microsoft.com/office/2006/metadata/properties" ma:root="true" ma:fieldsID="1683ec30758b0a809119fe8af86db672" ns2:_="" ns3:_="" ns4:_="" ns5:_="" ns6:_="">
    <xsd:import namespace="8430d550-c2bd-4ade-ae56-0b82b076c537"/>
    <xsd:import namespace="f5667e0a-ecdb-4766-84eb-ebc6e4f78fb7"/>
    <xsd:import namespace="http://schemas.microsoft.com/sharepoint/v3/fields"/>
    <xsd:import namespace="http://schemas.microsoft.com/sharepoint/v4"/>
    <xsd:import namespace="e45da448-bf9c-43e8-8676-7e88d583ded9"/>
    <xsd:element name="properties">
      <xsd:complexType>
        <xsd:sequence>
          <xsd:element name="documentManagement">
            <xsd:complexType>
              <xsd:all>
                <xsd:element ref="ns2:Response_x0020_Date" minOccurs="0"/>
                <xsd:element ref="ns3:Question_x0020_Number" minOccurs="0"/>
                <xsd:element ref="ns3:Document_x0020_Type" minOccurs="0"/>
                <xsd:element ref="ns2:Classification" minOccurs="0"/>
                <xsd:element ref="ns2:Data_x0020_Request_x0020_Set_x0020_Name1" minOccurs="0"/>
                <xsd:element ref="ns2:Data_x0020_Request_x0020_Set_x0020_Name" minOccurs="0"/>
                <xsd:element ref="ns2:Party" minOccurs="0"/>
                <xsd:element ref="ns2:Proceeding_x0020_Number" minOccurs="0"/>
                <xsd:element ref="ns2:Received_x0020_Date" minOccurs="0"/>
                <xsd:element ref="ns2:HeaderSpid" minOccurs="0"/>
                <xsd:element ref="ns2:RimsSpid" minOccurs="0"/>
                <xsd:element ref="ns2:Year" minOccurs="0"/>
                <xsd:element ref="ns3:Witness" minOccurs="0"/>
                <xsd:element ref="ns3:Assignee" minOccurs="0"/>
                <xsd:element ref="ns3:Attorney" minOccurs="0"/>
                <xsd:element ref="ns4:_Status" minOccurs="0"/>
                <xsd:element ref="ns2:_dlc_DocIdUrl" minOccurs="0"/>
                <xsd:element ref="ns2:_dlc_DocId" minOccurs="0"/>
                <xsd:element ref="ns2:DR_x0020_360_x0020_Link" minOccurs="0"/>
                <xsd:element ref="ns2:_dlc_DocIdPersistId" minOccurs="0"/>
                <xsd:element ref="ns3:MediaServiceAutoTags" minOccurs="0"/>
                <xsd:element ref="ns3:MediaServiceOCR" minOccurs="0"/>
                <xsd:element ref="ns5:IconOverlay" minOccurs="0"/>
                <xsd:element ref="ns3:Case_x0020_manager_x0020_Text" minOccurs="0"/>
                <xsd:element ref="ns3:Case_x0020_Analyst_x0020_Text" minOccurs="0"/>
                <xsd:element ref="ns2:Bates_x0020_Beg" minOccurs="0"/>
                <xsd:element ref="ns2:Bates_x0020_End" minOccurs="0"/>
                <xsd:element ref="ns2:Agency" minOccurs="0"/>
                <xsd:element ref="ns2:Acronym" minOccurs="0"/>
                <xsd:element ref="ns2:Question" minOccurs="0"/>
                <xsd:element ref="ns3:MediaServiceDateTaken" minOccurs="0"/>
                <xsd:element ref="ns2:IsBatesProfiled" minOccurs="0"/>
                <xsd:element ref="ns3:MediaServiceLocation" minOccurs="0"/>
                <xsd:element ref="ns2:SharedWithUsers" minOccurs="0"/>
                <xsd:element ref="ns2:SharedWithDetail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IsManualHandling" minOccurs="0"/>
                <xsd:element ref="ns2:Do_x0020_Not_x0020_Produce" minOccurs="0"/>
                <xsd:element ref="ns3:lcf76f155ced4ddcb4097134ff3c332f" minOccurs="0"/>
                <xsd:element ref="ns6:TaxCatchAll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0d550-c2bd-4ade-ae56-0b82b076c537" elementFormDefault="qualified">
    <xsd:import namespace="http://schemas.microsoft.com/office/2006/documentManagement/types"/>
    <xsd:import namespace="http://schemas.microsoft.com/office/infopath/2007/PartnerControls"/>
    <xsd:element name="Response_x0020_Date" ma:index="2" nillable="true" ma:displayName="Response Date" ma:format="DateOnly" ma:internalName="Response_x0020_Date">
      <xsd:simpleType>
        <xsd:restriction base="dms:DateTime"/>
      </xsd:simpleType>
    </xsd:element>
    <xsd:element name="Classification" ma:index="5" nillable="true" ma:displayName="Classification" ma:default="Public" ma:format="Dropdown" ma:indexed="true" ma:internalName="Classification">
      <xsd:simpleType>
        <xsd:restriction base="dms:Choice">
          <xsd:enumeration value="Public"/>
          <xsd:enumeration value="Internal"/>
          <xsd:enumeration value="Confidential"/>
          <xsd:enumeration value="Confidential - MFE Restricted"/>
          <xsd:enumeration value="Confidential - FERC Restricted"/>
          <xsd:enumeration value="Confidential - FERC and MFE Restricted"/>
        </xsd:restriction>
      </xsd:simpleType>
    </xsd:element>
    <xsd:element name="Data_x0020_Request_x0020_Set_x0020_Name1" ma:index="6" nillable="true" ma:displayName="Data Request Set Name" ma:indexed="true" ma:internalName="Data_x0020_Request_x0020_Set_x0020_Name0">
      <xsd:simpleType>
        <xsd:restriction base="dms:Text">
          <xsd:maxLength value="255"/>
        </xsd:restriction>
      </xsd:simpleType>
    </xsd:element>
    <xsd:element name="Data_x0020_Request_x0020_Set_x0020_Name" ma:index="7" nillable="true" ma:displayName="Data Request Set" ma:internalName="Data_x0020_Request_x0020_Set_x0020_Name">
      <xsd:simpleType>
        <xsd:restriction base="dms:Text">
          <xsd:maxLength value="255"/>
        </xsd:restriction>
      </xsd:simpleType>
    </xsd:element>
    <xsd:element name="Party" ma:index="8" nillable="true" ma:displayName="Party" ma:indexed="true" ma:internalName="Party">
      <xsd:simpleType>
        <xsd:restriction base="dms:Text">
          <xsd:maxLength value="255"/>
        </xsd:restriction>
      </xsd:simpleType>
    </xsd:element>
    <xsd:element name="Proceeding_x0020_Number" ma:index="9" nillable="true" ma:displayName="Proceeding Number" ma:indexed="true" ma:internalName="Proceeding_x0020_Number">
      <xsd:simpleType>
        <xsd:restriction base="dms:Text">
          <xsd:maxLength value="255"/>
        </xsd:restriction>
      </xsd:simpleType>
    </xsd:element>
    <xsd:element name="Received_x0020_Date" ma:index="10" nillable="true" ma:displayName="Received Date" ma:format="DateOnly" ma:internalName="Received_x0020_Date">
      <xsd:simpleType>
        <xsd:restriction base="dms:DateTime"/>
      </xsd:simpleType>
    </xsd:element>
    <xsd:element name="HeaderSpid" ma:index="11" nillable="true" ma:displayName="HeaderSpid" ma:indexed="true" ma:internalName="HeaderSpid" ma:readOnly="false">
      <xsd:simpleType>
        <xsd:restriction base="dms:Text">
          <xsd:maxLength value="255"/>
        </xsd:restriction>
      </xsd:simpleType>
    </xsd:element>
    <xsd:element name="RimsSpid" ma:index="12" nillable="true" ma:displayName="RimsSpid" ma:indexed="true" ma:internalName="RimsSpid">
      <xsd:simpleType>
        <xsd:restriction base="dms:Text">
          <xsd:maxLength value="255"/>
        </xsd:restriction>
      </xsd:simpleType>
    </xsd:element>
    <xsd:element name="Year" ma:index="13" nillable="true" ma:displayName="Year" ma:indexed="true" ma:internalName="Year">
      <xsd:simpleType>
        <xsd:restriction base="dms:Text">
          <xsd:maxLength value="255"/>
        </xsd:restriction>
      </xsd:simpleType>
    </xsd:element>
    <xsd:element name="_dlc_DocIdUrl" ma:index="18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" ma:index="19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DR_x0020_360_x0020_Link" ma:index="21" nillable="true" ma:displayName="DR 360 Link" ma:format="Hyperlink" ma:hidden="true" ma:internalName="DR_x0020_360_x0020_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ates_x0020_Beg" ma:index="33" nillable="true" ma:displayName="Bates Beg" ma:internalName="Bates_x0020_Beg">
      <xsd:simpleType>
        <xsd:restriction base="dms:Text">
          <xsd:maxLength value="255"/>
        </xsd:restriction>
      </xsd:simpleType>
    </xsd:element>
    <xsd:element name="Bates_x0020_End" ma:index="34" nillable="true" ma:displayName="Bates End" ma:internalName="Bates_x0020_End">
      <xsd:simpleType>
        <xsd:restriction base="dms:Text">
          <xsd:maxLength value="255"/>
        </xsd:restriction>
      </xsd:simpleType>
    </xsd:element>
    <xsd:element name="Agency" ma:index="35" nillable="true" ma:displayName="Agency" ma:internalName="Agency">
      <xsd:simpleType>
        <xsd:restriction base="dms:Text">
          <xsd:maxLength value="255"/>
        </xsd:restriction>
      </xsd:simpleType>
    </xsd:element>
    <xsd:element name="Acronym" ma:index="36" nillable="true" ma:displayName="Acronym" ma:internalName="Acronym">
      <xsd:simpleType>
        <xsd:restriction base="dms:Text">
          <xsd:maxLength value="255"/>
        </xsd:restriction>
      </xsd:simpleType>
    </xsd:element>
    <xsd:element name="Question" ma:index="38" nillable="true" ma:displayName="Question" ma:internalName="Question">
      <xsd:simpleType>
        <xsd:restriction base="dms:Note"/>
      </xsd:simpleType>
    </xsd:element>
    <xsd:element name="IsBatesProfiled" ma:index="40" nillable="true" ma:displayName="IsBatesProfiled" ma:internalName="IsBatesProfiled">
      <xsd:simpleType>
        <xsd:restriction base="dms:Text">
          <xsd:maxLength value="255"/>
        </xsd:restriction>
      </xsd:simpleType>
    </xsd:element>
    <xsd:element name="SharedWithUsers" ma:index="4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Do_x0020_Not_x0020_Produce" ma:index="49" nillable="true" ma:displayName="Do Not Produce" ma:default="Not Applicable" ma:description="This will skip the movement of items into completed doc set on approval as well as cleanup of In progress questions on set complete." ma:format="Dropdown" ma:internalName="Do_x0020_Not_x0020_Produce">
      <xsd:simpleType>
        <xsd:restriction base="dms:Choice">
          <xsd:enumeration value="Not Applicable"/>
          <xsd:enumeration value="Ye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667e0a-ecdb-4766-84eb-ebc6e4f78fb7" elementFormDefault="qualified">
    <xsd:import namespace="http://schemas.microsoft.com/office/2006/documentManagement/types"/>
    <xsd:import namespace="http://schemas.microsoft.com/office/infopath/2007/PartnerControls"/>
    <xsd:element name="Question_x0020_Number" ma:index="3" nillable="true" ma:displayName="Question Number" ma:indexed="true" ma:internalName="Question_x0020_Number">
      <xsd:simpleType>
        <xsd:restriction base="dms:Text">
          <xsd:maxLength value="255"/>
        </xsd:restriction>
      </xsd:simpleType>
    </xsd:element>
    <xsd:element name="Document_x0020_Type" ma:index="4" nillable="true" ma:displayName="Document Type" ma:default="Attachment" ma:format="Dropdown" ma:indexed="true" ma:internalName="Document_x0020_Type">
      <xsd:simpleType>
        <xsd:restriction base="dms:Choice">
          <xsd:enumeration value="Answer"/>
          <xsd:enumeration value="Attachment"/>
          <xsd:enumeration value="Declaration"/>
          <xsd:enumeration value="Production Overlay"/>
          <xsd:enumeration value="CPUC Initial Request"/>
          <xsd:enumeration value="DO NOT PRODUCE"/>
          <xsd:enumeration value="Transmittal"/>
          <xsd:enumeration value="Confirmation"/>
        </xsd:restriction>
      </xsd:simpleType>
    </xsd:element>
    <xsd:element name="Witness" ma:index="14" nillable="true" ma:displayName="Witness" ma:indexed="true" ma:internalName="Witness">
      <xsd:simpleType>
        <xsd:restriction base="dms:Text">
          <xsd:maxLength value="255"/>
        </xsd:restriction>
      </xsd:simpleType>
    </xsd:element>
    <xsd:element name="Assignee" ma:index="15" nillable="true" ma:displayName="Assignee" ma:internalName="Assignee">
      <xsd:simpleType>
        <xsd:restriction base="dms:Text">
          <xsd:maxLength value="255"/>
        </xsd:restriction>
      </xsd:simpleType>
    </xsd:element>
    <xsd:element name="Attorney" ma:index="16" nillable="true" ma:displayName="Attorney" ma:internalName="Attorney">
      <xsd:simpleType>
        <xsd:restriction base="dms:Text">
          <xsd:maxLength value="255"/>
        </xsd:restriction>
      </xsd:simpleType>
    </xsd:element>
    <xsd:element name="MediaServiceAutoTags" ma:index="28" nillable="true" ma:displayName="MediaServiceAutoTags" ma:internalName="MediaServiceAutoTags" ma:readOnly="true">
      <xsd:simpleType>
        <xsd:restriction base="dms:Text"/>
      </xsd:simpleType>
    </xsd:element>
    <xsd:element name="MediaServiceOCR" ma:index="2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Case_x0020_manager_x0020_Text" ma:index="31" nillable="true" ma:displayName="Case manager Text" ma:internalName="Case_x0020_manager_x0020_Text">
      <xsd:simpleType>
        <xsd:restriction base="dms:Text">
          <xsd:maxLength value="255"/>
        </xsd:restriction>
      </xsd:simpleType>
    </xsd:element>
    <xsd:element name="Case_x0020_Analyst_x0020_Text" ma:index="32" nillable="true" ma:displayName="Case Analyst Text" ma:internalName="Case_x0020_Analyst_x0020_Text">
      <xsd:simpleType>
        <xsd:restriction base="dms:Text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1" nillable="true" ma:displayName="Location" ma:internalName="MediaServiceLocation" ma:readOnly="true">
      <xsd:simpleType>
        <xsd:restriction base="dms:Text"/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4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4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sManualHandling" ma:index="48" nillable="true" ma:displayName="Manual Handling" ma:default="No" ma:format="Dropdown" ma:internalName="IsManualHandling">
      <xsd:simpleType>
        <xsd:restriction base="dms:Choice">
          <xsd:enumeration value="Yes"/>
          <xsd:enumeration value="No"/>
        </xsd:restriction>
      </xsd:simpleType>
    </xsd:element>
    <xsd:element name="lcf76f155ced4ddcb4097134ff3c332f" ma:index="51" nillable="true" ma:taxonomy="true" ma:internalName="lcf76f155ced4ddcb4097134ff3c332f" ma:taxonomyFieldName="MediaServiceImageTags" ma:displayName="Image Tags" ma:readOnly="false" ma:fieldId="{5cf76f15-5ced-4ddc-b409-7134ff3c332f}" ma:taxonomyMulti="true" ma:sspId="1da7e81d-6ea8-45c5-b51f-f6fb8dd5843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5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7" nillable="true" ma:displayName="Status" ma:format="Dropdown" ma:indexed="true" ma:internalName="_Status">
      <xsd:simpleType>
        <xsd:restriction base="dms:Choice">
          <xsd:enumeration value="(1) New"/>
          <xsd:enumeration value="(2) In Progress"/>
          <xsd:enumeration value="(3) Review"/>
          <xsd:enumeration value="(4) Law Review"/>
          <xsd:enumeration value="(5) Approved For Case Admin"/>
          <xsd:enumeration value="(6) Complete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0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da448-bf9c-43e8-8676-7e88d583ded9" elementFormDefault="qualified">
    <xsd:import namespace="http://schemas.microsoft.com/office/2006/documentManagement/types"/>
    <xsd:import namespace="http://schemas.microsoft.com/office/infopath/2007/PartnerControls"/>
    <xsd:element name="TaxCatchAll" ma:index="52" nillable="true" ma:displayName="Taxonomy Catch All Column" ma:hidden="true" ma:list="{65a278c3-a9af-4b00-9d48-f36cd2a1cf94}" ma:internalName="TaxCatchAll" ma:showField="CatchAllData" ma:web="8430d550-c2bd-4ade-ae56-0b82b076c5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6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gency xmlns="8430d550-c2bd-4ade-ae56-0b82b076c537">Office of Energy Infrastructure Safety (OEIS)</Agency>
    <Party xmlns="8430d550-c2bd-4ade-ae56-0b82b076c537">SPD</Party>
    <_dlc_DocId xmlns="8430d550-c2bd-4ade-ae56-0b82b076c537">RCMS365-1419139168-176570</_dlc_DocId>
    <Data_x0020_Request_x0020_Set_x0020_Name1 xmlns="8430d550-c2bd-4ade-ae56-0b82b076c537">SPD-SCE-2023-001</Data_x0020_Request_x0020_Set_x0020_Name1>
    <Received_x0020_Date xmlns="8430d550-c2bd-4ade-ae56-0b82b076c537">2023-04-12T07:00:00+00:00</Received_x0020_Date>
    <Data_x0020_Request_x0020_Set_x0020_Name xmlns="8430d550-c2bd-4ade-ae56-0b82b076c537">DR - 34712 01</Data_x0020_Request_x0020_Set_x0020_Name>
    <IconOverlay xmlns="http://schemas.microsoft.com/sharepoint/v4" xsi:nil="true"/>
    <Response_x0020_Date xmlns="8430d550-c2bd-4ade-ae56-0b82b076c537">2023-04-19T23:48:09+00:00</Response_x0020_Date>
    <Classification xmlns="8430d550-c2bd-4ade-ae56-0b82b076c537">Public</Classification>
    <Question xmlns="8430d550-c2bd-4ade-ae56-0b82b076c537">Fill in the attached spreadsheet “Wildfire Mitigation Table DR - SCE.” The first tab is a “Glossary” which provides definitions for each attribute. The other tabs, “Data Input,” “Asset Inspections,” and “VM Inspections;” all need to be completed with data inputted from SCE. </Question>
    <Acronym xmlns="8430d550-c2bd-4ade-ae56-0b82b076c537">2023-WMPs</Acronym>
    <Proceeding_x0020_Number xmlns="8430d550-c2bd-4ade-ae56-0b82b076c537">2023-WMPs</Proceeding_x0020_Number>
    <_dlc_DocIdUrl xmlns="8430d550-c2bd-4ade-ae56-0b82b076c537">
      <Url>https://edisonintl.sharepoint.com/teams/rcms365/_layouts/15/DocIdRedir.aspx?ID=RCMS365-1419139168-176570</Url>
      <Description>RCMS365-1419139168-176570</Description>
    </_dlc_DocIdUrl>
    <RimsSpid xmlns="8430d550-c2bd-4ade-ae56-0b82b076c537">22022</RimsSpid>
    <Year xmlns="8430d550-c2bd-4ade-ae56-0b82b076c537" xsi:nil="true"/>
    <TaxCatchAll xmlns="e45da448-bf9c-43e8-8676-7e88d583ded9" xsi:nil="true"/>
    <HeaderSpid xmlns="8430d550-c2bd-4ade-ae56-0b82b076c537">7874</HeaderSpid>
    <DR_x0020_360_x0020_Link xmlns="8430d550-c2bd-4ade-ae56-0b82b076c537">
      <Url xsi:nil="true"/>
      <Description xsi:nil="true"/>
    </DR_x0020_360_x0020_Link>
    <_Status xmlns="http://schemas.microsoft.com/sharepoint/v3/fields" xsi:nil="true"/>
    <Attorney xmlns="f5667e0a-ecdb-4766-84eb-ebc6e4f78fb7">Peter Shakro</Attorney>
    <Question_x0020_Number xmlns="f5667e0a-ecdb-4766-84eb-ebc6e4f78fb7">01</Question_x0020_Number>
    <Document_x0020_Type xmlns="f5667e0a-ecdb-4766-84eb-ebc6e4f78fb7">Attachment</Document_x0020_Type>
    <Assignee xmlns="f5667e0a-ecdb-4766-84eb-ebc6e4f78fb7">Jonathan Wuo</Assignee>
    <Witness xmlns="f5667e0a-ecdb-4766-84eb-ebc6e4f78fb7" xsi:nil="true"/>
    <lcf76f155ced4ddcb4097134ff3c332f xmlns="f5667e0a-ecdb-4766-84eb-ebc6e4f78fb7">
      <Terms xmlns="http://schemas.microsoft.com/office/infopath/2007/PartnerControls"/>
    </lcf76f155ced4ddcb4097134ff3c332f>
    <Case_x0020_Analyst_x0020_Text xmlns="f5667e0a-ecdb-4766-84eb-ebc6e4f78fb7" xsi:nil="true"/>
    <IsManualHandling xmlns="f5667e0a-ecdb-4766-84eb-ebc6e4f78fb7">No</IsManualHandling>
    <Bates_x0020_Beg xmlns="8430d550-c2bd-4ade-ae56-0b82b076c537" xsi:nil="true"/>
    <Bates_x0020_End xmlns="8430d550-c2bd-4ade-ae56-0b82b076c537" xsi:nil="true"/>
    <IsBatesProfiled xmlns="8430d550-c2bd-4ade-ae56-0b82b076c537" xsi:nil="true"/>
    <Do_x0020_Not_x0020_Produce xmlns="8430d550-c2bd-4ade-ae56-0b82b076c537">Not Applicable</Do_x0020_Not_x0020_Produce>
    <Case_x0020_manager_x0020_Text xmlns="f5667e0a-ecdb-4766-84eb-ebc6e4f78fb7" xsi:nil="true"/>
  </documentManagement>
</p:properties>
</file>

<file path=customXml/itemProps1.xml><?xml version="1.0" encoding="utf-8"?>
<ds:datastoreItem xmlns:ds="http://schemas.openxmlformats.org/officeDocument/2006/customXml" ds:itemID="{497BBC09-2F2C-495A-962A-DEDEA09BD78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281841-E4D0-44B5-A3DE-D60FBF0625A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9461549-2473-4E7F-9B52-472FB3C3F6EE}"/>
</file>

<file path=customXml/itemProps4.xml><?xml version="1.0" encoding="utf-8"?>
<ds:datastoreItem xmlns:ds="http://schemas.openxmlformats.org/officeDocument/2006/customXml" ds:itemID="{81C64EBA-E427-4AFC-B16B-1AC72F737E74}">
  <ds:schemaRefs>
    <ds:schemaRef ds:uri="http://schemas.microsoft.com/sharepoint/v4"/>
    <ds:schemaRef ds:uri="http://schemas.microsoft.com/office/2006/documentManagement/types"/>
    <ds:schemaRef ds:uri="8430d550-c2bd-4ade-ae56-0b82b076c537"/>
    <ds:schemaRef ds:uri="e45da448-bf9c-43e8-8676-7e88d583ded9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sharepoint/v3/fields"/>
    <ds:schemaRef ds:uri="d1269d0e-3d21-492c-95ee-c4f1a377396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Glossary</vt:lpstr>
      <vt:lpstr>Data Input</vt:lpstr>
      <vt:lpstr>Asset Inspections</vt:lpstr>
      <vt:lpstr>VM Inspections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2023-04-19T21:14:20Z</dcterms:created>
  <dcterms:modified xsi:type="dcterms:W3CDTF">2023-04-19T21:57:35Z</dcterms:modified>
  <cp:category/>
  <cp:contentStatus>(6) Complete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0x010100467F9C8BEA693240B87572EA900F32170056BB0A30A73F3E41B8D140887E196634</vt:lpwstr>
  </property>
  <property fmtid="{D5CDD505-2E9C-101B-9397-08002B2CF9AE}" pid="4" name="_docset_NoMedatataSyncRequired">
    <vt:lpwstr>False</vt:lpwstr>
  </property>
  <property fmtid="{D5CDD505-2E9C-101B-9397-08002B2CF9AE}" pid="5" name="_dlc_DocIdItemGuid">
    <vt:lpwstr>f0fd47fe-50fe-455f-b5c5-4a1fc27c4590</vt:lpwstr>
  </property>
  <property fmtid="{D5CDD505-2E9C-101B-9397-08002B2CF9AE}" pid="6" name="Review Status">
    <vt:lpwstr>https://edisonintl.sharepoint.com/teams/rcms365/Lists/Data Request Review Tasks/Review%20Task%20View.aspx?QuestionDocID=176568  , Completed</vt:lpwstr>
  </property>
  <property fmtid="{D5CDD505-2E9C-101B-9397-08002B2CF9AE}" pid="7" name="MarkedForDeletion">
    <vt:bool>false</vt:bool>
  </property>
  <property fmtid="{D5CDD505-2E9C-101B-9397-08002B2CF9AE}" pid="8" name="Reassignment">
    <vt:lpwstr>, </vt:lpwstr>
  </property>
  <property fmtid="{D5CDD505-2E9C-101B-9397-08002B2CF9AE}" pid="9" name="Start Security WF">
    <vt:lpwstr>, </vt:lpwstr>
  </property>
  <property fmtid="{D5CDD505-2E9C-101B-9397-08002B2CF9AE}" pid="10" name="Party0">
    <vt:lpwstr>201;#SPD</vt:lpwstr>
  </property>
  <property fmtid="{D5CDD505-2E9C-101B-9397-08002B2CF9AE}" pid="11" name="Data Request Set Name1">
    <vt:lpwstr>SPD-SCE-2023-001</vt:lpwstr>
  </property>
  <property fmtid="{D5CDD505-2E9C-101B-9397-08002B2CF9AE}" pid="12" name="DeletedBy">
    <vt:lpwstr/>
  </property>
  <property fmtid="{D5CDD505-2E9C-101B-9397-08002B2CF9AE}" pid="13" name="Manual Handling">
    <vt:lpwstr>, </vt:lpwstr>
  </property>
  <property fmtid="{D5CDD505-2E9C-101B-9397-08002B2CF9AE}" pid="14" name="Document Review Status">
    <vt:lpwstr>Pending for Case Admin</vt:lpwstr>
  </property>
  <property fmtid="{D5CDD505-2E9C-101B-9397-08002B2CF9AE}" pid="17" name="Test WF">
    <vt:lpwstr>, </vt:lpwstr>
  </property>
  <property fmtid="{D5CDD505-2E9C-101B-9397-08002B2CF9AE}" pid="18" name="Modified Date">
    <vt:filetime>2023-04-19T07:00:00Z</vt:filetime>
  </property>
</Properties>
</file>