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defaultThemeVersion="124226"/>
  <mc:AlternateContent xmlns:mc="http://schemas.openxmlformats.org/markup-compatibility/2006">
    <mc:Choice Requires="x15">
      <x15ac:absPath xmlns:x15ac="http://schemas.microsoft.com/office/spreadsheetml/2010/11/ac" url="Z:\2026 Morongo WOD Formula Rate\6-Jun 15 Draft Informational Posting\"/>
    </mc:Choice>
  </mc:AlternateContent>
  <xr:revisionPtr revIDLastSave="0" documentId="13_ncr:1_{ED4BC7BE-EBDE-47D9-88B1-5EE18401A8D0}" xr6:coauthVersionLast="47" xr6:coauthVersionMax="47" xr10:uidLastSave="{00000000-0000-0000-0000-000000000000}"/>
  <bookViews>
    <workbookView xWindow="-110" yWindow="-110" windowWidth="19420" windowHeight="10300" tabRatio="815" xr2:uid="{00000000-000D-0000-FFFF-FFFF00000000}"/>
  </bookViews>
  <sheets>
    <sheet name="Heading" sheetId="76" r:id="rId1"/>
    <sheet name="WP-Master Index" sheetId="117" r:id="rId2"/>
    <sheet name="WP-General Inputs" sheetId="119" r:id="rId3"/>
    <sheet name="WP-Material Account Changes" sheetId="118" r:id="rId4"/>
    <sheet name="WP-Cost Adjustment" sheetId="122" r:id="rId5"/>
    <sheet name="WP-True Up Adjustment" sheetId="116" r:id="rId6"/>
    <sheet name="WP-Direct OandM" sheetId="100" r:id="rId7"/>
    <sheet name="WP-Allocated OandM" sheetId="105" r:id="rId8"/>
    <sheet name="WP-AandG" sheetId="115" r:id="rId9"/>
    <sheet name="WP-Property Tax" sheetId="121" r:id="rId10"/>
    <sheet name="WP-Allocators" sheetId="120" r:id="rId11"/>
  </sheets>
  <definedNames>
    <definedName name="_xlnm.Print_Area" localSheetId="0">Heading!$A$1:$K$12</definedName>
    <definedName name="_xlnm.Print_Area" localSheetId="8">'WP-AandG'!$A$1:$E$19</definedName>
    <definedName name="_xlnm.Print_Area" localSheetId="7">'WP-Allocated OandM'!$A$1:$E$17</definedName>
    <definedName name="_xlnm.Print_Area" localSheetId="4">'WP-Cost Adjustment'!$A$1:$I$76</definedName>
    <definedName name="_xlnm.Print_Area" localSheetId="1">'WP-Master Index'!$A$1:$C$13</definedName>
    <definedName name="_xlnm.Print_Area" localSheetId="3">'WP-Material Account Changes'!$A$1:$C$16</definedName>
    <definedName name="_xlnm.Print_Area" localSheetId="9">'WP-Property Tax'!$A$1:$G$227</definedName>
    <definedName name="_xlnm.Print_Area" localSheetId="5">'WP-True Up Adjustment'!$A$1:$O$18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9" i="121" l="1"/>
  <c r="D65" i="121" l="1"/>
  <c r="D64" i="121"/>
  <c r="C61" i="121"/>
  <c r="A64" i="121"/>
  <c r="A61" i="121"/>
  <c r="A60" i="121"/>
  <c r="A59" i="121"/>
  <c r="C32" i="121"/>
  <c r="D35" i="121" s="1"/>
  <c r="D26" i="121" l="1"/>
  <c r="E14" i="116" l="1"/>
  <c r="C162" i="121"/>
  <c r="D165" i="121" s="1"/>
  <c r="A136" i="121"/>
  <c r="C133" i="121"/>
  <c r="D136" i="121" s="1"/>
  <c r="D156" i="121" l="1"/>
  <c r="D170" i="121" s="1"/>
  <c r="D152" i="121"/>
  <c r="D166" i="121" s="1"/>
  <c r="D148" i="121"/>
  <c r="D127" i="121"/>
  <c r="D141" i="121" s="1"/>
  <c r="D123" i="121"/>
  <c r="D137" i="121" s="1"/>
  <c r="D119" i="121"/>
  <c r="D138" i="121" l="1"/>
  <c r="D140" i="121" s="1"/>
  <c r="D167" i="121"/>
  <c r="D169" i="121" s="1"/>
  <c r="D171" i="121" l="1"/>
  <c r="D172" i="121" s="1"/>
  <c r="B7" i="121" s="1"/>
  <c r="D142" i="121"/>
  <c r="D143" i="121" s="1"/>
  <c r="B5" i="121" s="1"/>
  <c r="D18" i="121" l="1"/>
  <c r="A19" i="121"/>
  <c r="A22" i="121" s="1"/>
  <c r="D55" i="121"/>
  <c r="D69" i="121" s="1"/>
  <c r="D51" i="121"/>
  <c r="D47" i="121"/>
  <c r="D66" i="121" s="1"/>
  <c r="D40" i="121"/>
  <c r="D22" i="121"/>
  <c r="D36" i="121" s="1"/>
  <c r="D37" i="121" l="1"/>
  <c r="A23" i="121"/>
  <c r="A26" i="121" s="1"/>
  <c r="D68" i="121"/>
  <c r="D70" i="121" s="1"/>
  <c r="D71" i="121" l="1"/>
  <c r="B6" i="121" s="1"/>
  <c r="A27" i="121"/>
  <c r="D39" i="121"/>
  <c r="D41" i="121" s="1"/>
  <c r="A29" i="121" l="1"/>
  <c r="A30" i="121" s="1"/>
  <c r="A31" i="121" s="1"/>
  <c r="A32" i="121" s="1"/>
  <c r="A35" i="121" s="1"/>
  <c r="A36" i="121" s="1"/>
  <c r="A37" i="121" s="1"/>
  <c r="A38" i="121" s="1"/>
  <c r="A39" i="121" s="1"/>
  <c r="A40" i="121" s="1"/>
  <c r="A41" i="121" s="1"/>
  <c r="A42" i="121" s="1"/>
  <c r="A47" i="121" s="1"/>
  <c r="A48" i="121" s="1"/>
  <c r="A51" i="121" s="1"/>
  <c r="A52" i="121" s="1"/>
  <c r="A55" i="121" s="1"/>
  <c r="A56" i="121" s="1"/>
  <c r="A65" i="121" s="1"/>
  <c r="A66" i="121" s="1"/>
  <c r="A67" i="121" s="1"/>
  <c r="A68" i="121" s="1"/>
  <c r="A69" i="121" s="1"/>
  <c r="A70" i="121" s="1"/>
  <c r="A71" i="121" s="1"/>
  <c r="A119" i="121" s="1"/>
  <c r="A120" i="121" s="1"/>
  <c r="A123" i="121" s="1"/>
  <c r="A124" i="121" s="1"/>
  <c r="A127" i="121" s="1"/>
  <c r="A128" i="121" s="1"/>
  <c r="A137" i="121" s="1"/>
  <c r="A138" i="121" s="1"/>
  <c r="D42" i="121"/>
  <c r="B11" i="100"/>
  <c r="A139" i="121" l="1"/>
  <c r="A140" i="121" s="1"/>
  <c r="A141" i="121" s="1"/>
  <c r="A142" i="121" s="1"/>
  <c r="A143" i="121" s="1"/>
  <c r="A148" i="121" s="1"/>
  <c r="A149" i="121" s="1"/>
  <c r="A152" i="121" s="1"/>
  <c r="A153" i="121" s="1"/>
  <c r="A156" i="121" s="1"/>
  <c r="A157" i="121" s="1"/>
  <c r="B4" i="121"/>
  <c r="B9" i="121" s="1"/>
  <c r="A160" i="121" l="1"/>
  <c r="A161" i="121" s="1"/>
  <c r="A162" i="121" s="1"/>
  <c r="A165" i="121" s="1"/>
  <c r="A166" i="121" s="1"/>
  <c r="A167" i="121" s="1"/>
  <c r="A168" i="121" s="1"/>
  <c r="A169" i="121" s="1"/>
  <c r="A170" i="121" s="1"/>
  <c r="A171" i="121" s="1"/>
  <c r="A172" i="121" s="1"/>
  <c r="C10" i="122"/>
  <c r="B10" i="100"/>
  <c r="E16" i="120" l="1"/>
  <c r="E10" i="120" s="1"/>
  <c r="A4" i="117"/>
  <c r="A5" i="117"/>
  <c r="A6" i="117"/>
  <c r="A7" i="117"/>
  <c r="A8" i="117"/>
  <c r="A9" i="117"/>
  <c r="A10" i="117"/>
</calcChain>
</file>

<file path=xl/sharedStrings.xml><?xml version="1.0" encoding="utf-8"?>
<sst xmlns="http://schemas.openxmlformats.org/spreadsheetml/2006/main" count="218" uniqueCount="143">
  <si>
    <t/>
  </si>
  <si>
    <t>WOD Formula Rate Workpapers</t>
  </si>
  <si>
    <t>Master Workpaper Index - WOD Formula Rate</t>
  </si>
  <si>
    <t xml:space="preserve">No. </t>
  </si>
  <si>
    <t>Workpapers</t>
  </si>
  <si>
    <t>Schedules Supported by Workpaper</t>
  </si>
  <si>
    <t>WP Master Index</t>
  </si>
  <si>
    <t>General Inputs</t>
  </si>
  <si>
    <t>Link to FERC Form 1 and SCE Transmission Formula Rate Applicable in this Annual Update</t>
  </si>
  <si>
    <t>WP Material Accounting Changes</t>
  </si>
  <si>
    <t>WP Cost Adjustment</t>
  </si>
  <si>
    <t>Schedule 1: Morongo WOD Expense</t>
  </si>
  <si>
    <t>WP True Up</t>
  </si>
  <si>
    <t>Schedule 2: True Up</t>
  </si>
  <si>
    <t>WP Direct OandM </t>
  </si>
  <si>
    <t>Schedule 3: Direct OandM</t>
  </si>
  <si>
    <t>WP Allocated OandM</t>
  </si>
  <si>
    <t>Schedule 4: Allocated OandM</t>
  </si>
  <si>
    <t>WP AandG</t>
  </si>
  <si>
    <t>Schedule 5: AandG</t>
  </si>
  <si>
    <t>WP Property Tax</t>
  </si>
  <si>
    <t>Schedule 8: Property Tax</t>
  </si>
  <si>
    <t>WP-Allocators</t>
  </si>
  <si>
    <t>Schedule 9:  Allocators</t>
  </si>
  <si>
    <t>Link:</t>
  </si>
  <si>
    <t>General Location:</t>
  </si>
  <si>
    <t>FERC website, accession number:</t>
  </si>
  <si>
    <t>https://www.sce.com/regulatory/open-access-information</t>
  </si>
  <si>
    <t>List of Material Accounting Changes</t>
  </si>
  <si>
    <t>“Material Accounting Changes” shall mean any material change that affects the WOD Formula Rate as follows: (i) accounting policies and practices from those in effect for the Prior Year upon which the immediately preceding Annual Update was based, including those resulting from any new or revised accounting guidance from the Financial Accounting Standards Board; or (ii) internal corporate cost allocation policies or practices in effect for the Prior Year upon which the immediately preceding Annual Update was based; or (iii) income tax elections from those in effect for the Prior Year upon which the immediately preceding Annual Update was based; or (iv) cost allocation policies between EIX, SCE, and subsidiaries of either, from those in effect for the Prior Year upon which the immediately preceding Annual Update was based.  Additionally, a Material Accounting Change shall also include any: (i) initial implementation of an accounting standard; or (ii) initial implementation of accounting practices for unusual or unconventional items where the Commission has not provided specific accounting direction.</t>
  </si>
  <si>
    <t>Workpaper Showing Cost Adjustment Amount</t>
  </si>
  <si>
    <t>Item</t>
  </si>
  <si>
    <t>1)  Right of Way Fees</t>
  </si>
  <si>
    <t>Source</t>
  </si>
  <si>
    <t>SCE Records</t>
  </si>
  <si>
    <t>Total Rights of Way</t>
  </si>
  <si>
    <t>WOD Rights of Way</t>
  </si>
  <si>
    <t>% WOD</t>
  </si>
  <si>
    <t>WOD Rights of Way Cost</t>
  </si>
  <si>
    <t>Total Cost Adjustment</t>
  </si>
  <si>
    <t>WP True Up Adjustment</t>
  </si>
  <si>
    <t>WP Direct O&amp;M Costs</t>
  </si>
  <si>
    <t>List of Direct O&amp;M Costs</t>
  </si>
  <si>
    <t>Workpaper Showing Additional Morongo O&amp;M Adjustments</t>
  </si>
  <si>
    <t>(C4)</t>
  </si>
  <si>
    <t>(C4a)</t>
  </si>
  <si>
    <t>Additional</t>
  </si>
  <si>
    <t>Morongo</t>
  </si>
  <si>
    <t>Adjustments</t>
  </si>
  <si>
    <t xml:space="preserve">Labor </t>
  </si>
  <si>
    <t>Non-Labor</t>
  </si>
  <si>
    <t>Reason for Adjustment</t>
  </si>
  <si>
    <t>567 - Line Rents - Allocated</t>
  </si>
  <si>
    <t>ROW fees are directly assigned</t>
  </si>
  <si>
    <t>Workpaper Showing Morongo A&amp;G Adjustments</t>
  </si>
  <si>
    <t>(C2)</t>
  </si>
  <si>
    <t>A&amp;G</t>
  </si>
  <si>
    <t>Line</t>
  </si>
  <si>
    <t>Account</t>
  </si>
  <si>
    <t>Description</t>
  </si>
  <si>
    <t>Property Insurance</t>
  </si>
  <si>
    <t>Self Insurance</t>
  </si>
  <si>
    <t xml:space="preserve">Workpaper Showing Inputs to Allocators </t>
  </si>
  <si>
    <t>1)</t>
  </si>
  <si>
    <t xml:space="preserve">Morongo Lease Payment </t>
  </si>
  <si>
    <t>2)</t>
  </si>
  <si>
    <t>Cost of Subject Facilities</t>
  </si>
  <si>
    <t>3)</t>
  </si>
  <si>
    <t>WOD ISO Line Miles</t>
  </si>
  <si>
    <t>Devers - Vista #1</t>
  </si>
  <si>
    <t>Devers - Vista #2</t>
  </si>
  <si>
    <t>Devers - El Casco - San Bernardino</t>
  </si>
  <si>
    <t>Devers - San Bernardino</t>
  </si>
  <si>
    <t>Amount</t>
  </si>
  <si>
    <t>Calculation</t>
  </si>
  <si>
    <t>Riverside:</t>
  </si>
  <si>
    <t>Transmission Line %:</t>
  </si>
  <si>
    <t>Transmission Lines Riverside County (miles)</t>
  </si>
  <si>
    <t>Circuit length of transmission lines (miles)</t>
  </si>
  <si>
    <t>Tax Rate:</t>
  </si>
  <si>
    <t>Property Tax</t>
  </si>
  <si>
    <t>Transmission lines San Bernardino County (miles)</t>
  </si>
  <si>
    <t>Monthly bill:</t>
  </si>
  <si>
    <t>Notes</t>
  </si>
  <si>
    <t>Monthly Morongo Revenues (Schedule 2, Column 3)</t>
  </si>
  <si>
    <t>Monthly Costs (Schedule 2, Column 2)</t>
  </si>
  <si>
    <t>Prior Year Cost from Schedule 1, Line 10</t>
  </si>
  <si>
    <t>Prior Year Cost</t>
  </si>
  <si>
    <t>Morongo LLC Investment %</t>
  </si>
  <si>
    <t>Morongo Transmission LLC investment in West of Devers Transmission Lines portion of West of Devers Upgrade</t>
  </si>
  <si>
    <t>Total Value of West of Devers Transmission Line portion of West of Devers Upgrade</t>
  </si>
  <si>
    <t>Morongo Property Tax Calculations (By County)</t>
  </si>
  <si>
    <t>Morongo Transmission LLC investment in West of Devers</t>
  </si>
  <si>
    <t>Riverside Transmission Line %</t>
  </si>
  <si>
    <t>Morongo investment in Riverside</t>
  </si>
  <si>
    <t>Riverside Tax Rate</t>
  </si>
  <si>
    <t>Riverside Property Tax for Morongo investment</t>
  </si>
  <si>
    <t>San Bernardino Transmission Line %</t>
  </si>
  <si>
    <t>Morongo investment in San Bernardino</t>
  </si>
  <si>
    <t>San Bernardino Tax Rate</t>
  </si>
  <si>
    <t>San Bernardino Property Tax for Morongo investment</t>
  </si>
  <si>
    <t xml:space="preserve">Riverside Property Tax for Morongo investment Calculation: </t>
  </si>
  <si>
    <t>San Bernardino Property Tax for Morongo investment Calculation:</t>
  </si>
  <si>
    <t>Total Right of Way Fees In The Prior Year:</t>
  </si>
  <si>
    <t>County</t>
  </si>
  <si>
    <t>Bill Amounts Received</t>
  </si>
  <si>
    <t>Comments</t>
  </si>
  <si>
    <t>Total Property Tax Payments</t>
  </si>
  <si>
    <t>Workpaper Showing Property Taxes Paid by SCE for West of Devers Capability Rights</t>
  </si>
  <si>
    <t>San Bernardino:</t>
  </si>
  <si>
    <t>Sum of above</t>
  </si>
  <si>
    <t>Riverside Property Tax for Morongo investment installment amount</t>
  </si>
  <si>
    <t>San Bernardino Property Tax for Morongo investment installment amount</t>
  </si>
  <si>
    <t>Unitary &amp; Nonunitary Assessed Value</t>
  </si>
  <si>
    <t>Monthly Costs</t>
  </si>
  <si>
    <t>Prior Year Cost / 12</t>
  </si>
  <si>
    <t>Riverside (April payment)</t>
  </si>
  <si>
    <t>Riverside (Dec payment)</t>
  </si>
  <si>
    <t>San Bernardino (April payment)</t>
  </si>
  <si>
    <t>San Bernardino (Dec Payment)</t>
  </si>
  <si>
    <t xml:space="preserve">Total Amount Paid in 2023: </t>
  </si>
  <si>
    <t>2022 Property assessments:</t>
  </si>
  <si>
    <t>Property Tax Base:</t>
  </si>
  <si>
    <t>Morongo Plant</t>
  </si>
  <si>
    <t>Less: Reserve</t>
  </si>
  <si>
    <t>Property Tax Base</t>
  </si>
  <si>
    <t>Assessed Value % (AV%)</t>
  </si>
  <si>
    <t>Morongo investment in Riverside with AV% applied</t>
  </si>
  <si>
    <t>Morongo investment in San Bernardino with AV% applied</t>
  </si>
  <si>
    <t>Note: No cost adjustments identified in this annual update.</t>
  </si>
  <si>
    <t>Inputs for Schedule 2 (2024 Prior Year)</t>
  </si>
  <si>
    <t>Twelve Months of bills paid in 2024</t>
  </si>
  <si>
    <t>"Monthly Morongo West of Devers Rate Year Cost" from Morongo RY2024 Annual Update</t>
  </si>
  <si>
    <t xml:space="preserve">Line 14 below. The April 1, 2024 payment was the 2nd installment for 12/31/2022 property assessments. </t>
  </si>
  <si>
    <t>Line 45 below. The December 1, 2024 payment was the 1st installment for 12/31/2023 property assessments.</t>
  </si>
  <si>
    <t xml:space="preserve">Line 28 below. The April 1, 2024 payment was the 2nd installment for 12/31/2022 property assessments. </t>
  </si>
  <si>
    <t>Line 62 below. The December 1, 2024 payment was the 1st installment for 12/31/2023 property assessments.</t>
  </si>
  <si>
    <t>2023 Property assessments:</t>
  </si>
  <si>
    <t>1.  See SCE's TO2026 Annual Update, WP Material Accounting Changes</t>
  </si>
  <si>
    <t>SCE's 2024 FERC Form 1 ("FF1")</t>
  </si>
  <si>
    <t>SCE Transmission Formula Rate (TO2026)</t>
  </si>
  <si>
    <t>2025-416-8074</t>
  </si>
  <si>
    <t>https://elibrary.ferc.gov/eLibrary/filelist?accession_number=20250416-8074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</si>
</sst>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_(* #,##0_);_(* \(#,##0\);_(* &quot;-&quot;??_);_(@_)"/>
    <numFmt numFmtId="167" formatCode="0.0%"/>
    <numFmt numFmtId="168" formatCode="_-* #,##0.00\ _D_M_-;\-* #,##0.00\ _D_M_-;_-* &quot;-&quot;??\ _D_M_-;_-@_-"/>
    <numFmt numFmtId="169" formatCode="[$-409]mmm\-yy;@"/>
    <numFmt numFmtId="170" formatCode="[$-409]mmmm\ d\,\ yyyy;@"/>
    <numFmt numFmtId="171" formatCode="[$-409]d\-mmm;@"/>
    <numFmt numFmtId="172" formatCode="_([$€-2]* #,##0.00_);_([$€-2]* \(#,##0.00\);_([$€-2]* &quot;-&quot;??_)"/>
    <numFmt numFmtId="173" formatCode="0.000000"/>
    <numFmt numFmtId="174" formatCode="[$-409]d\-mmm\-yy;@"/>
    <numFmt numFmtId="175" formatCode="m\-d\-yy"/>
    <numFmt numFmtId="176" formatCode="yymmmmdd"/>
    <numFmt numFmtId="177" formatCode="0.0%;;"/>
    <numFmt numFmtId="178" formatCode="0.000\ \¢"/>
    <numFmt numFmtId="179" formatCode="&quot;$&quot;.00;;"/>
    <numFmt numFmtId="180" formatCode="_-* #,##0.00\ &quot;DM&quot;_-;\-* #,##0.00\ &quot;DM&quot;_-;_-* &quot;-&quot;??\ &quot;DM&quot;_-;_-@_-"/>
    <numFmt numFmtId="181" formatCode="&quot;$&quot;#,##0.00;\-&quot;$&quot;#,##0.00"/>
    <numFmt numFmtId="182" formatCode="_-* #,##0.0_-;\-* #,##0.0_-;_-* &quot;-&quot;??_-;_-@_-"/>
    <numFmt numFmtId="183" formatCode="General_)"/>
    <numFmt numFmtId="184" formatCode="#,##0.00&quot; $&quot;;\-#,##0.00&quot; $&quot;"/>
    <numFmt numFmtId="185" formatCode=";;;"/>
    <numFmt numFmtId="186" formatCode="#,##0;;"/>
    <numFmt numFmtId="187" formatCode="0.00_)"/>
    <numFmt numFmtId="188" formatCode="&quot;$&quot;#,##0_);[Red]\(&quot;$&quot;#,##0\);&quot;-&quot;???"/>
    <numFmt numFmtId="189" formatCode="[$-409]mmmm\-yy;@"/>
    <numFmt numFmtId="190" formatCode="0.0"/>
    <numFmt numFmtId="191" formatCode="0.0%_);[Red]\(0.0%\)"/>
    <numFmt numFmtId="192" formatCode="mm/dd/yy"/>
    <numFmt numFmtId="193" formatCode="_(&quot;$&quot;* #,##0_);_(&quot;$&quot;* \(#,##0\);_(&quot;$&quot;* &quot;-&quot;??_);_(@_)"/>
    <numFmt numFmtId="194" formatCode="0.000%"/>
    <numFmt numFmtId="195" formatCode="0.000000%"/>
    <numFmt numFmtId="196" formatCode="_(* #,##0.0_);_(* \(#,##0.0\);_(* &quot;-&quot;??_);_(@_)"/>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u/>
      <sz val="10"/>
      <name val="Arial"/>
      <family val="2"/>
    </font>
    <font>
      <sz val="8"/>
      <name val="Times New Roman"/>
      <family val="1"/>
    </font>
    <font>
      <sz val="9"/>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name val="Arial"/>
      <family val="2"/>
    </font>
    <font>
      <b/>
      <sz val="11"/>
      <color theme="1"/>
      <name val="Calibri"/>
      <family val="2"/>
      <scheme val="minor"/>
    </font>
    <font>
      <sz val="10"/>
      <color theme="1"/>
      <name val="Arial"/>
      <family val="2"/>
    </font>
    <font>
      <b/>
      <sz val="10"/>
      <color theme="1"/>
      <name val="Arial"/>
      <family val="2"/>
    </font>
    <font>
      <sz val="10"/>
      <name val="Arial"/>
      <family val="2"/>
    </font>
    <font>
      <b/>
      <sz val="20"/>
      <name val="Arial"/>
      <family val="2"/>
    </font>
    <font>
      <b/>
      <sz val="12"/>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8"/>
      <name val="Arial"/>
      <family val="2"/>
    </font>
    <font>
      <b/>
      <sz val="22"/>
      <name val="Arial"/>
      <family val="2"/>
    </font>
    <font>
      <b/>
      <u/>
      <sz val="10"/>
      <color theme="1"/>
      <name val="Arial"/>
      <family val="2"/>
    </font>
    <font>
      <sz val="10"/>
      <name val="Arial"/>
      <family val="2"/>
    </font>
    <font>
      <sz val="10"/>
      <color rgb="FFFF0000"/>
      <name val="Arial"/>
      <family val="2"/>
    </font>
    <font>
      <u/>
      <sz val="10"/>
      <color theme="10"/>
      <name val="Arial"/>
      <family val="2"/>
    </font>
    <font>
      <b/>
      <u/>
      <sz val="11"/>
      <color theme="1"/>
      <name val="Calibri"/>
      <family val="2"/>
      <scheme val="minor"/>
    </font>
    <font>
      <sz val="11"/>
      <name val="Calibri"/>
      <family val="2"/>
      <scheme val="minor"/>
    </font>
  </fonts>
  <fills count="11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CCECFF"/>
        <bgColor indexed="64"/>
      </patternFill>
    </fill>
  </fills>
  <borders count="4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53899">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9" fontId="43" fillId="0" borderId="0" applyFont="0" applyFill="0" applyBorder="0" applyAlignment="0" applyProtection="0"/>
    <xf numFmtId="9" fontId="32"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32" fillId="31" borderId="1" applyNumberFormat="0" applyProtection="0">
      <alignment horizontal="left" vertical="center" indent="1"/>
    </xf>
    <xf numFmtId="0" fontId="32" fillId="31" borderId="1" applyNumberFormat="0" applyProtection="0">
      <alignment horizontal="left" vertical="top" indent="1"/>
    </xf>
    <xf numFmtId="0" fontId="32" fillId="27" borderId="1" applyNumberFormat="0" applyProtection="0">
      <alignment horizontal="left" vertical="center" indent="1"/>
    </xf>
    <xf numFmtId="0" fontId="32" fillId="27" borderId="1" applyNumberFormat="0" applyProtection="0">
      <alignment horizontal="left" vertical="top" indent="1"/>
    </xf>
    <xf numFmtId="0" fontId="32" fillId="3" borderId="1" applyNumberFormat="0" applyProtection="0">
      <alignment horizontal="left" vertical="center" indent="1"/>
    </xf>
    <xf numFmtId="0" fontId="32" fillId="3" borderId="1" applyNumberFormat="0" applyProtection="0">
      <alignment horizontal="left" vertical="top" indent="1"/>
    </xf>
    <xf numFmtId="0" fontId="32" fillId="30" borderId="1" applyNumberFormat="0" applyProtection="0">
      <alignment horizontal="left" vertical="center" indent="1"/>
    </xf>
    <xf numFmtId="0" fontId="32" fillId="30" borderId="1" applyNumberFormat="0" applyProtection="0">
      <alignment horizontal="left" vertical="top" indent="1"/>
    </xf>
    <xf numFmtId="0" fontId="32"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9" fillId="0" borderId="0"/>
    <xf numFmtId="0" fontId="28" fillId="0" borderId="0"/>
    <xf numFmtId="0" fontId="28" fillId="0" borderId="0"/>
    <xf numFmtId="168" fontId="29" fillId="0" borderId="0" applyFont="0" applyFill="0" applyBorder="0" applyAlignment="0" applyProtection="0"/>
    <xf numFmtId="0" fontId="29" fillId="31" borderId="1" applyNumberFormat="0" applyProtection="0">
      <alignment horizontal="left" vertical="center" indent="1"/>
    </xf>
    <xf numFmtId="0" fontId="29" fillId="31" borderId="1" applyNumberFormat="0" applyProtection="0">
      <alignment horizontal="left" vertical="top" indent="1"/>
    </xf>
    <xf numFmtId="0" fontId="29" fillId="27" borderId="1" applyNumberFormat="0" applyProtection="0">
      <alignment horizontal="left" vertical="center" indent="1"/>
    </xf>
    <xf numFmtId="0" fontId="29" fillId="27" borderId="1" applyNumberFormat="0" applyProtection="0">
      <alignment horizontal="left" vertical="top" indent="1"/>
    </xf>
    <xf numFmtId="0" fontId="29" fillId="3" borderId="1" applyNumberFormat="0" applyProtection="0">
      <alignment horizontal="left" vertical="center" indent="1"/>
    </xf>
    <xf numFmtId="0" fontId="29" fillId="3" borderId="1" applyNumberFormat="0" applyProtection="0">
      <alignment horizontal="left" vertical="top" indent="1"/>
    </xf>
    <xf numFmtId="0" fontId="29" fillId="30" borderId="1" applyNumberFormat="0" applyProtection="0">
      <alignment horizontal="left" vertical="center" indent="1"/>
    </xf>
    <xf numFmtId="0" fontId="29" fillId="30" borderId="1" applyNumberFormat="0" applyProtection="0">
      <alignment horizontal="left" vertical="top" indent="1"/>
    </xf>
    <xf numFmtId="0" fontId="29" fillId="32" borderId="3" applyNumberFormat="0">
      <protection locked="0"/>
    </xf>
    <xf numFmtId="0" fontId="53"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43" fillId="0" borderId="0"/>
    <xf numFmtId="0" fontId="43" fillId="0" borderId="0"/>
    <xf numFmtId="0" fontId="43" fillId="0" borderId="0"/>
    <xf numFmtId="0" fontId="43" fillId="0" borderId="0"/>
    <xf numFmtId="0" fontId="43" fillId="0" borderId="0"/>
    <xf numFmtId="43" fontId="51" fillId="0" borderId="0" applyFont="0" applyFill="0" applyBorder="0" applyAlignment="0" applyProtection="0"/>
    <xf numFmtId="9" fontId="29" fillId="0" borderId="0" applyFont="0" applyFill="0" applyBorder="0" applyAlignment="0" applyProtection="0"/>
    <xf numFmtId="0" fontId="29" fillId="0" borderId="0"/>
    <xf numFmtId="0" fontId="22" fillId="0" borderId="0"/>
    <xf numFmtId="0" fontId="22" fillId="0" borderId="0"/>
    <xf numFmtId="0" fontId="22"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56" fillId="0" borderId="0"/>
    <xf numFmtId="0" fontId="57" fillId="0" borderId="0"/>
    <xf numFmtId="0" fontId="29" fillId="0" borderId="0"/>
    <xf numFmtId="0" fontId="29" fillId="0" borderId="0"/>
    <xf numFmtId="0" fontId="17"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169" fontId="13" fillId="0" borderId="0"/>
    <xf numFmtId="43" fontId="37" fillId="0" borderId="0" applyFont="0" applyFill="0" applyBorder="0" applyAlignment="0" applyProtection="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170" fontId="74" fillId="0" borderId="0" applyNumberFormat="0" applyFill="0" applyBorder="0" applyAlignment="0" applyProtection="0">
      <alignment vertical="top"/>
    </xf>
    <xf numFmtId="171" fontId="74" fillId="0" borderId="0" applyNumberFormat="0" applyFill="0" applyBorder="0" applyAlignment="0" applyProtection="0">
      <alignment vertical="top"/>
    </xf>
    <xf numFmtId="170" fontId="75" fillId="0" borderId="0" applyNumberFormat="0" applyFill="0" applyBorder="0" applyAlignment="0" applyProtection="0">
      <alignment vertical="top"/>
    </xf>
    <xf numFmtId="171" fontId="75" fillId="0" borderId="0" applyNumberFormat="0" applyFill="0" applyBorder="0" applyAlignment="0" applyProtection="0">
      <alignment vertical="top"/>
    </xf>
    <xf numFmtId="170" fontId="29" fillId="0" borderId="0" applyNumberFormat="0" applyFill="0" applyBorder="0" applyAlignment="0" applyProtection="0"/>
    <xf numFmtId="170"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0" fontId="76" fillId="0" borderId="0" applyNumberFormat="0" applyFill="0" applyBorder="0" applyAlignment="0" applyProtection="0">
      <alignment vertical="top"/>
    </xf>
    <xf numFmtId="171" fontId="76" fillId="0" borderId="0" applyNumberFormat="0" applyFill="0" applyBorder="0" applyAlignment="0" applyProtection="0">
      <alignment vertical="top"/>
    </xf>
    <xf numFmtId="170" fontId="77" fillId="0" borderId="16" applyBorder="0">
      <alignment horizontal="left"/>
    </xf>
    <xf numFmtId="171" fontId="77" fillId="0" borderId="16" applyBorder="0">
      <alignment horizontal="left"/>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0" fontId="37" fillId="67" borderId="0" applyNumberFormat="0" applyBorder="0" applyAlignment="0" applyProtection="0"/>
    <xf numFmtId="174" fontId="40" fillId="27" borderId="0" applyNumberFormat="0" applyBorder="0" applyAlignment="0" applyProtection="0"/>
    <xf numFmtId="171" fontId="40" fillId="2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0"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1" fontId="13" fillId="43" borderId="0" applyNumberFormat="0" applyBorder="0" applyAlignment="0" applyProtection="0"/>
    <xf numFmtId="169" fontId="13" fillId="43" borderId="0" applyNumberFormat="0" applyBorder="0" applyAlignment="0" applyProtection="0"/>
    <xf numFmtId="0" fontId="37" fillId="2"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0"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7" borderId="0" applyNumberFormat="0" applyBorder="0" applyAlignment="0" applyProtection="0"/>
    <xf numFmtId="169" fontId="13" fillId="47" borderId="0" applyNumberFormat="0" applyBorder="0" applyAlignment="0" applyProtection="0"/>
    <xf numFmtId="0" fontId="37" fillId="68" borderId="0" applyNumberFormat="0" applyBorder="0" applyAlignment="0" applyProtection="0"/>
    <xf numFmtId="174" fontId="40" fillId="26" borderId="0" applyNumberFormat="0" applyBorder="0" applyAlignment="0" applyProtection="0"/>
    <xf numFmtId="171" fontId="40" fillId="26"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0"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1" fontId="13" fillId="51" borderId="0" applyNumberFormat="0" applyBorder="0" applyAlignment="0" applyProtection="0"/>
    <xf numFmtId="169" fontId="13" fillId="51" borderId="0" applyNumberFormat="0" applyBorder="0" applyAlignment="0" applyProtection="0"/>
    <xf numFmtId="0" fontId="37" fillId="69" borderId="0" applyNumberFormat="0" applyBorder="0" applyAlignment="0" applyProtection="0"/>
    <xf numFmtId="174" fontId="40" fillId="32" borderId="0" applyNumberFormat="0" applyBorder="0" applyAlignment="0" applyProtection="0"/>
    <xf numFmtId="171" fontId="40" fillId="3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1" fontId="13" fillId="55" borderId="0" applyNumberFormat="0" applyBorder="0" applyAlignment="0" applyProtection="0"/>
    <xf numFmtId="169" fontId="13" fillId="55" borderId="0" applyNumberFormat="0" applyBorder="0" applyAlignment="0" applyProtection="0"/>
    <xf numFmtId="0" fontId="37" fillId="70" borderId="0" applyNumberFormat="0" applyBorder="0" applyAlignment="0" applyProtection="0"/>
    <xf numFmtId="174" fontId="40" fillId="3" borderId="0" applyNumberFormat="0" applyBorder="0" applyAlignment="0" applyProtection="0"/>
    <xf numFmtId="171" fontId="40" fillId="3"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0"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1" fontId="13" fillId="59" borderId="0" applyNumberFormat="0" applyBorder="0" applyAlignment="0" applyProtection="0"/>
    <xf numFmtId="169" fontId="13" fillId="59" borderId="0" applyNumberFormat="0" applyBorder="0" applyAlignment="0" applyProtection="0"/>
    <xf numFmtId="0" fontId="37" fillId="71" borderId="0" applyNumberFormat="0" applyBorder="0" applyAlignment="0" applyProtection="0"/>
    <xf numFmtId="174" fontId="40" fillId="2" borderId="0" applyNumberFormat="0" applyBorder="0" applyAlignment="0" applyProtection="0"/>
    <xf numFmtId="171" fontId="40" fillId="2"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0"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1" fontId="13" fillId="63" borderId="0" applyNumberFormat="0" applyBorder="0" applyAlignment="0" applyProtection="0"/>
    <xf numFmtId="169" fontId="13" fillId="63"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44" borderId="0" applyNumberFormat="0" applyBorder="0" applyAlignment="0" applyProtection="0"/>
    <xf numFmtId="169" fontId="13" fillId="44" borderId="0" applyNumberFormat="0" applyBorder="0" applyAlignment="0" applyProtection="0"/>
    <xf numFmtId="0" fontId="37" fillId="4"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0"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8" borderId="0" applyNumberFormat="0" applyBorder="0" applyAlignment="0" applyProtection="0"/>
    <xf numFmtId="169" fontId="13" fillId="48" borderId="0" applyNumberFormat="0" applyBorder="0" applyAlignment="0" applyProtection="0"/>
    <xf numFmtId="0" fontId="37" fillId="5" borderId="0" applyNumberFormat="0" applyBorder="0" applyAlignment="0" applyProtection="0"/>
    <xf numFmtId="174" fontId="40" fillId="15" borderId="0" applyNumberFormat="0" applyBorder="0" applyAlignment="0" applyProtection="0"/>
    <xf numFmtId="171" fontId="40" fillId="1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0"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1" fontId="13" fillId="52" borderId="0" applyNumberFormat="0" applyBorder="0" applyAlignment="0" applyProtection="0"/>
    <xf numFmtId="169" fontId="13" fillId="52" borderId="0" applyNumberFormat="0" applyBorder="0" applyAlignment="0" applyProtection="0"/>
    <xf numFmtId="0" fontId="37" fillId="69" borderId="0" applyNumberFormat="0" applyBorder="0" applyAlignment="0" applyProtection="0"/>
    <xf numFmtId="174" fontId="40" fillId="72" borderId="0" applyNumberFormat="0" applyBorder="0" applyAlignment="0" applyProtection="0"/>
    <xf numFmtId="171" fontId="40" fillId="7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1" fontId="13" fillId="56" borderId="0" applyNumberFormat="0" applyBorder="0" applyAlignment="0" applyProtection="0"/>
    <xf numFmtId="169" fontId="13" fillId="56"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60" borderId="0" applyNumberFormat="0" applyBorder="0" applyAlignment="0" applyProtection="0"/>
    <xf numFmtId="169" fontId="13" fillId="60" borderId="0" applyNumberFormat="0" applyBorder="0" applyAlignment="0" applyProtection="0"/>
    <xf numFmtId="0" fontId="37" fillId="6" borderId="0" applyNumberFormat="0" applyBorder="0" applyAlignment="0" applyProtection="0"/>
    <xf numFmtId="174" fontId="40" fillId="71" borderId="0" applyNumberFormat="0" applyBorder="0" applyAlignment="0" applyProtection="0"/>
    <xf numFmtId="171" fontId="40" fillId="71"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0"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1" fontId="13" fillId="64" borderId="0" applyNumberFormat="0" applyBorder="0" applyAlignment="0" applyProtection="0"/>
    <xf numFmtId="169" fontId="13" fillId="64"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0"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4" fontId="78" fillId="31"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171" fontId="78" fillId="31" borderId="0" applyNumberFormat="0" applyBorder="0" applyAlignment="0" applyProtection="0"/>
    <xf numFmtId="0" fontId="38" fillId="73"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45" borderId="0" applyNumberFormat="0" applyBorder="0" applyAlignment="0" applyProtection="0"/>
    <xf numFmtId="169" fontId="72" fillId="45"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0"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4" fontId="7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78" fillId="4" borderId="0" applyNumberFormat="0" applyBorder="0" applyAlignment="0" applyProtection="0"/>
    <xf numFmtId="0" fontId="3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2" fillId="49" borderId="0" applyNumberFormat="0" applyBorder="0" applyAlignment="0" applyProtection="0"/>
    <xf numFmtId="169" fontId="72" fillId="49"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4" fontId="78" fillId="1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78" fillId="15" borderId="0" applyNumberFormat="0" applyBorder="0" applyAlignment="0" applyProtection="0"/>
    <xf numFmtId="0" fontId="38" fillId="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2" fillId="53" borderId="0" applyNumberFormat="0" applyBorder="0" applyAlignment="0" applyProtection="0"/>
    <xf numFmtId="169" fontId="72" fillId="53"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0"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78" fillId="72"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78" fillId="72" borderId="0" applyNumberFormat="0" applyBorder="0" applyAlignment="0" applyProtection="0"/>
    <xf numFmtId="0" fontId="38" fillId="74"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2" fillId="57" borderId="0" applyNumberFormat="0" applyBorder="0" applyAlignment="0" applyProtection="0"/>
    <xf numFmtId="169" fontId="72" fillId="57"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78" fillId="31"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78" fillId="31" borderId="0" applyNumberFormat="0" applyBorder="0" applyAlignment="0" applyProtection="0"/>
    <xf numFmtId="0" fontId="38" fillId="75"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61" borderId="0" applyNumberFormat="0" applyBorder="0" applyAlignment="0" applyProtection="0"/>
    <xf numFmtId="169" fontId="72" fillId="6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0"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4" fontId="78" fillId="7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171" fontId="78" fillId="71" borderId="0" applyNumberFormat="0" applyBorder="0" applyAlignment="0" applyProtection="0"/>
    <xf numFmtId="0" fontId="38" fillId="7"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2" fillId="65" borderId="0" applyNumberFormat="0" applyBorder="0" applyAlignment="0" applyProtection="0"/>
    <xf numFmtId="169" fontId="72" fillId="65" borderId="0" applyNumberFormat="0" applyBorder="0" applyAlignment="0" applyProtection="0"/>
    <xf numFmtId="171" fontId="37" fillId="8" borderId="0" applyNumberFormat="0" applyBorder="0" applyAlignment="0" applyProtection="0"/>
    <xf numFmtId="169" fontId="37" fillId="7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76" borderId="0" applyNumberFormat="0" applyBorder="0" applyAlignment="0" applyProtection="0"/>
    <xf numFmtId="170" fontId="37" fillId="76" borderId="0" applyNumberFormat="0" applyBorder="0" applyAlignment="0" applyProtection="0"/>
    <xf numFmtId="17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9" borderId="0" applyNumberFormat="0" applyBorder="0" applyAlignment="0" applyProtection="0"/>
    <xf numFmtId="169" fontId="37" fillId="1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69" fontId="38" fillId="77" borderId="0" applyNumberFormat="0" applyBorder="0" applyAlignment="0" applyProtection="0"/>
    <xf numFmtId="0"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4"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1"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4"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7" fillId="12" borderId="0" applyNumberFormat="0" applyBorder="0" applyAlignment="0" applyProtection="0"/>
    <xf numFmtId="169" fontId="37" fillId="80" borderId="0" applyNumberFormat="0" applyBorder="0" applyAlignment="0" applyProtection="0"/>
    <xf numFmtId="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3" borderId="0" applyNumberFormat="0" applyBorder="0" applyAlignment="0" applyProtection="0"/>
    <xf numFmtId="169" fontId="37" fillId="17"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13"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1"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4"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7" fillId="16" borderId="0" applyNumberFormat="0" applyBorder="0" applyAlignment="0" applyProtection="0"/>
    <xf numFmtId="169" fontId="37" fillId="82"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2" borderId="0" applyNumberFormat="0" applyBorder="0" applyAlignment="0" applyProtection="0"/>
    <xf numFmtId="170" fontId="37" fillId="82" borderId="0" applyNumberFormat="0" applyBorder="0" applyAlignment="0" applyProtection="0"/>
    <xf numFmtId="17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7" borderId="0" applyNumberFormat="0" applyBorder="0" applyAlignment="0" applyProtection="0"/>
    <xf numFmtId="169" fontId="37" fillId="8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3"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69" fontId="38" fillId="84"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84" borderId="0" applyNumberFormat="0" applyBorder="0" applyAlignment="0" applyProtection="0"/>
    <xf numFmtId="170" fontId="38" fillId="84" borderId="0" applyNumberFormat="0" applyBorder="0" applyAlignment="0" applyProtection="0"/>
    <xf numFmtId="171" fontId="38" fillId="84" borderId="0" applyNumberFormat="0" applyBorder="0" applyAlignment="0" applyProtection="0"/>
    <xf numFmtId="171" fontId="38" fillId="84"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72" fillId="50" borderId="0" applyNumberFormat="0" applyBorder="0" applyAlignment="0" applyProtection="0"/>
    <xf numFmtId="171" fontId="72" fillId="50"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1"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7" fillId="17" borderId="0" applyNumberFormat="0" applyBorder="0" applyAlignment="0" applyProtection="0"/>
    <xf numFmtId="169" fontId="37" fillId="80"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8" borderId="0" applyNumberFormat="0" applyBorder="0" applyAlignment="0" applyProtection="0"/>
    <xf numFmtId="169" fontId="37" fillId="14"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4" borderId="0" applyNumberFormat="0" applyBorder="0" applyAlignment="0" applyProtection="0"/>
    <xf numFmtId="170" fontId="37" fillId="14" borderId="0" applyNumberFormat="0" applyBorder="0" applyAlignment="0" applyProtection="0"/>
    <xf numFmtId="17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69" fontId="38" fillId="17"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72" fillId="54" borderId="0" applyNumberFormat="0" applyBorder="0" applyAlignment="0" applyProtection="0"/>
    <xf numFmtId="171" fontId="72" fillId="54"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1"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4" fontId="38" fillId="86" borderId="0" applyNumberFormat="0" applyBorder="0" applyAlignment="0" applyProtection="0"/>
    <xf numFmtId="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7" fillId="8" borderId="0" applyNumberFormat="0" applyBorder="0" applyAlignment="0" applyProtection="0"/>
    <xf numFmtId="169" fontId="37" fillId="1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69" fontId="37" fillId="9" borderId="0" applyNumberFormat="0" applyBorder="0" applyAlignment="0" applyProtection="0"/>
    <xf numFmtId="169" fontId="38" fillId="77"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72" fillId="58" borderId="0" applyNumberFormat="0" applyBorder="0" applyAlignment="0" applyProtection="0"/>
    <xf numFmtId="171" fontId="72" fillId="5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1"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4" fontId="38" fillId="88" borderId="0" applyNumberFormat="0" applyBorder="0" applyAlignment="0" applyProtection="0"/>
    <xf numFmtId="171" fontId="38" fillId="8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4" fontId="38" fillId="88" borderId="0" applyNumberFormat="0" applyBorder="0" applyAlignment="0" applyProtection="0"/>
    <xf numFmtId="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69" fontId="37" fillId="20" borderId="0" applyNumberFormat="0" applyBorder="0" applyAlignment="0" applyProtection="0"/>
    <xf numFmtId="171" fontId="37" fillId="13" borderId="0" applyNumberFormat="0" applyBorder="0" applyAlignment="0" applyProtection="0"/>
    <xf numFmtId="169" fontId="37" fillId="21"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21" borderId="0" applyNumberFormat="0" applyBorder="0" applyAlignment="0" applyProtection="0"/>
    <xf numFmtId="170" fontId="37" fillId="21" borderId="0" applyNumberFormat="0" applyBorder="0" applyAlignment="0" applyProtection="0"/>
    <xf numFmtId="17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89" borderId="0" applyNumberFormat="0" applyBorder="0" applyAlignment="0" applyProtection="0"/>
    <xf numFmtId="0"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89" borderId="0" applyNumberFormat="0" applyBorder="0" applyAlignment="0" applyProtection="0"/>
    <xf numFmtId="170" fontId="38" fillId="89" borderId="0" applyNumberFormat="0" applyBorder="0" applyAlignment="0" applyProtection="0"/>
    <xf numFmtId="171" fontId="38" fillId="89" borderId="0" applyNumberFormat="0" applyBorder="0" applyAlignment="0" applyProtection="0"/>
    <xf numFmtId="171" fontId="38" fillId="89"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4"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72" fillId="62" borderId="0" applyNumberFormat="0" applyBorder="0" applyAlignment="0" applyProtection="0"/>
    <xf numFmtId="171" fontId="72" fillId="62"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1"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4" fontId="38" fillId="90" borderId="0" applyNumberFormat="0" applyBorder="0" applyAlignment="0" applyProtection="0"/>
    <xf numFmtId="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1" fillId="0" borderId="0" applyNumberFormat="0" applyAlignment="0"/>
    <xf numFmtId="0" fontId="31" fillId="0" borderId="0" applyNumberFormat="0" applyAlignment="0"/>
    <xf numFmtId="170"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0" fontId="31" fillId="0" borderId="0" applyNumberFormat="0" applyAlignment="0"/>
    <xf numFmtId="171" fontId="31" fillId="0" borderId="0" applyNumberFormat="0" applyAlignment="0"/>
    <xf numFmtId="174" fontId="31" fillId="0" borderId="0" applyNumberFormat="0" applyAlignment="0"/>
    <xf numFmtId="171" fontId="31" fillId="0" borderId="0" applyNumberFormat="0" applyAlignment="0"/>
    <xf numFmtId="171" fontId="31" fillId="0" borderId="0" applyNumberFormat="0" applyAlignment="0"/>
    <xf numFmtId="175" fontId="30" fillId="92" borderId="17">
      <alignment horizontal="center" vertical="center"/>
    </xf>
    <xf numFmtId="176" fontId="73" fillId="92" borderId="17">
      <alignment horizontal="center" vertical="center"/>
    </xf>
    <xf numFmtId="175" fontId="30" fillId="92" borderId="17">
      <alignment horizontal="center" vertical="center"/>
    </xf>
    <xf numFmtId="0" fontId="35" fillId="0" borderId="0">
      <alignment horizontal="center" wrapText="1"/>
      <protection locked="0"/>
    </xf>
    <xf numFmtId="0"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4"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0" fontId="79" fillId="2"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69" fontId="80" fillId="20" borderId="0" applyNumberFormat="0" applyBorder="0" applyAlignment="0" applyProtection="0"/>
    <xf numFmtId="0"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4" fontId="81" fillId="13" borderId="0" applyNumberFormat="0" applyBorder="0" applyAlignment="0" applyProtection="0"/>
    <xf numFmtId="171" fontId="81" fillId="13" borderId="0" applyNumberFormat="0" applyBorder="0" applyAlignment="0" applyProtection="0"/>
    <xf numFmtId="171" fontId="63" fillId="36"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0" fillId="20"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80" fillId="20" borderId="0" applyNumberFormat="0" applyBorder="0" applyAlignment="0" applyProtection="0"/>
    <xf numFmtId="171" fontId="80" fillId="20" borderId="0" applyNumberFormat="0" applyBorder="0" applyAlignment="0" applyProtection="0"/>
    <xf numFmtId="171" fontId="80" fillId="20"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4" fontId="81" fillId="13"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81" fillId="13" borderId="0" applyNumberFormat="0" applyBorder="0" applyAlignment="0" applyProtection="0"/>
    <xf numFmtId="0"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0" fontId="81" fillId="13" borderId="0" applyNumberFormat="0" applyBorder="0" applyAlignment="0" applyProtection="0"/>
    <xf numFmtId="0"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69" fontId="63" fillId="36"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4"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67" fontId="83" fillId="0" borderId="3" applyFont="0"/>
    <xf numFmtId="1" fontId="83" fillId="0" borderId="3"/>
    <xf numFmtId="9" fontId="84" fillId="0" borderId="16" applyNumberFormat="0" applyBorder="0">
      <alignment horizontal="right"/>
    </xf>
    <xf numFmtId="165" fontId="29" fillId="0" borderId="0" applyFill="0" applyBorder="0" applyAlignment="0"/>
    <xf numFmtId="165" fontId="29" fillId="0" borderId="0" applyFill="0" applyBorder="0" applyAlignment="0"/>
    <xf numFmtId="165" fontId="29" fillId="0" borderId="0" applyFill="0" applyBorder="0" applyAlignment="0"/>
    <xf numFmtId="165" fontId="29" fillId="0" borderId="0" applyFill="0" applyBorder="0" applyAlignment="0"/>
    <xf numFmtId="169" fontId="67" fillId="39" borderId="10" applyNumberFormat="0" applyAlignment="0" applyProtection="0"/>
    <xf numFmtId="0" fontId="85" fillId="72"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0" fontId="86" fillId="93" borderId="19" applyNumberFormat="0" applyAlignment="0" applyProtection="0"/>
    <xf numFmtId="171" fontId="86" fillId="93" borderId="19" applyNumberFormat="0" applyAlignment="0" applyProtection="0"/>
    <xf numFmtId="171" fontId="85" fillId="72" borderId="18" applyNumberFormat="0" applyAlignment="0" applyProtection="0"/>
    <xf numFmtId="169" fontId="86" fillId="93" borderId="19" applyNumberFormat="0" applyAlignment="0" applyProtection="0"/>
    <xf numFmtId="0"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6" fillId="93" borderId="19"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5" fillId="72"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67" fillId="39" borderId="10" applyNumberFormat="0" applyAlignment="0" applyProtection="0"/>
    <xf numFmtId="171" fontId="67" fillId="39" borderId="10" applyNumberFormat="0" applyAlignment="0" applyProtection="0"/>
    <xf numFmtId="0" fontId="86" fillId="93" borderId="19" applyNumberFormat="0" applyAlignment="0" applyProtection="0"/>
    <xf numFmtId="171" fontId="86" fillId="93" borderId="19" applyNumberFormat="0" applyAlignment="0" applyProtection="0"/>
    <xf numFmtId="171" fontId="67" fillId="39" borderId="10" applyNumberFormat="0" applyAlignment="0" applyProtection="0"/>
    <xf numFmtId="0"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2"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7" fontId="88" fillId="0" borderId="0" applyNumberFormat="0" applyFont="0" applyFill="0" applyBorder="0" applyProtection="0">
      <alignment horizontal="centerContinuous" wrapText="1"/>
    </xf>
    <xf numFmtId="178" fontId="29" fillId="0" borderId="0"/>
    <xf numFmtId="0" fontId="89" fillId="95"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69" fontId="89" fillId="87" borderId="20" applyNumberFormat="0" applyAlignment="0" applyProtection="0"/>
    <xf numFmtId="0"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87" borderId="20" applyNumberFormat="0" applyAlignment="0" applyProtection="0"/>
    <xf numFmtId="170" fontId="89" fillId="14" borderId="20" applyNumberFormat="0" applyAlignment="0" applyProtection="0"/>
    <xf numFmtId="171" fontId="89" fillId="14" borderId="20" applyNumberFormat="0" applyAlignment="0" applyProtection="0"/>
    <xf numFmtId="170" fontId="89" fillId="87" borderId="20" applyNumberFormat="0" applyAlignment="0" applyProtection="0"/>
    <xf numFmtId="171" fontId="89" fillId="87" borderId="20" applyNumberFormat="0" applyAlignment="0" applyProtection="0"/>
    <xf numFmtId="171" fontId="89" fillId="87"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4" fontId="89" fillId="14"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14" borderId="20" applyNumberFormat="0" applyAlignment="0" applyProtection="0"/>
    <xf numFmtId="0" fontId="89" fillId="95" borderId="20" applyNumberFormat="0" applyAlignment="0" applyProtection="0"/>
    <xf numFmtId="170" fontId="89" fillId="14" borderId="20" applyNumberFormat="0" applyAlignment="0" applyProtection="0"/>
    <xf numFmtId="171" fontId="89" fillId="14"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69" fontId="69" fillId="40" borderId="13" applyNumberFormat="0" applyAlignment="0" applyProtection="0"/>
    <xf numFmtId="41" fontId="29" fillId="0" borderId="0" applyFont="0" applyFill="0" applyBorder="0" applyAlignment="0" applyProtection="0"/>
    <xf numFmtId="41"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90" fillId="0" borderId="0" applyNumberFormat="0" applyAlignment="0">
      <alignment horizontal="left"/>
    </xf>
    <xf numFmtId="0"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4"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9" fontId="83" fillId="0" borderId="3"/>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91" fillId="0" borderId="0" applyFont="0" applyFill="0" applyBorder="0" applyAlignment="0" applyProtection="0"/>
    <xf numFmtId="6" fontId="92" fillId="0" borderId="0">
      <protection locked="0"/>
    </xf>
    <xf numFmtId="14" fontId="29" fillId="0" borderId="0" applyFont="0" applyFill="0" applyBorder="0" applyAlignment="0" applyProtection="0"/>
    <xf numFmtId="14" fontId="29" fillId="0" borderId="0" applyFont="0" applyFill="0" applyBorder="0" applyAlignment="0" applyProtection="0"/>
    <xf numFmtId="6" fontId="93" fillId="0" borderId="0">
      <protection locked="0"/>
    </xf>
    <xf numFmtId="4" fontId="94" fillId="0" borderId="0" applyFont="0" applyFill="0" applyBorder="0" applyAlignment="0" applyProtection="0"/>
    <xf numFmtId="169" fontId="39" fillId="96" borderId="0" applyNumberFormat="0" applyBorder="0" applyAlignment="0" applyProtection="0"/>
    <xf numFmtId="0"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96" borderId="0" applyNumberFormat="0" applyBorder="0" applyAlignment="0" applyProtection="0"/>
    <xf numFmtId="170" fontId="39" fillId="96" borderId="0" applyNumberFormat="0" applyBorder="0" applyAlignment="0" applyProtection="0"/>
    <xf numFmtId="171" fontId="39" fillId="96" borderId="0" applyNumberFormat="0" applyBorder="0" applyAlignment="0" applyProtection="0"/>
    <xf numFmtId="171" fontId="39" fillId="96"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69" fontId="39" fillId="97" borderId="0" applyNumberFormat="0" applyBorder="0" applyAlignment="0" applyProtection="0"/>
    <xf numFmtId="0"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97" borderId="0" applyNumberFormat="0" applyBorder="0" applyAlignment="0" applyProtection="0"/>
    <xf numFmtId="170" fontId="39" fillId="97" borderId="0" applyNumberFormat="0" applyBorder="0" applyAlignment="0" applyProtection="0"/>
    <xf numFmtId="171" fontId="39" fillId="97" borderId="0" applyNumberFormat="0" applyBorder="0" applyAlignment="0" applyProtection="0"/>
    <xf numFmtId="171" fontId="39" fillId="97"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4"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4"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69" fontId="39" fillId="24" borderId="0" applyNumberFormat="0" applyBorder="0" applyAlignment="0" applyProtection="0"/>
    <xf numFmtId="0" fontId="95" fillId="0" borderId="0" applyNumberFormat="0" applyAlignment="0">
      <alignment horizontal="left"/>
    </xf>
    <xf numFmtId="0"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4"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4" fontId="97" fillId="0" borderId="0" applyNumberForma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171" fontId="97" fillId="0" borderId="0" applyNumberFormat="0" applyFill="0" applyBorder="0" applyAlignment="0" applyProtection="0"/>
    <xf numFmtId="0" fontId="96"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71" fillId="0" borderId="0" applyNumberFormat="0" applyFill="0" applyBorder="0" applyAlignment="0" applyProtection="0"/>
    <xf numFmtId="169" fontId="71" fillId="0" borderId="0" applyNumberFormat="0" applyFill="0" applyBorder="0" applyAlignment="0" applyProtection="0"/>
    <xf numFmtId="182" fontId="29" fillId="0" borderId="0">
      <protection locked="0"/>
    </xf>
    <xf numFmtId="182" fontId="29" fillId="0" borderId="0">
      <protection locked="0"/>
    </xf>
    <xf numFmtId="182" fontId="29" fillId="0" borderId="0">
      <protection locked="0"/>
    </xf>
    <xf numFmtId="182" fontId="29" fillId="0" borderId="0">
      <protection locked="0"/>
    </xf>
    <xf numFmtId="0" fontId="94"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83" fontId="36" fillId="0" borderId="0"/>
    <xf numFmtId="0" fontId="98" fillId="6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69" fontId="37" fillId="83" borderId="0" applyNumberFormat="0" applyBorder="0" applyAlignment="0" applyProtection="0"/>
    <xf numFmtId="0"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4" fontId="98" fillId="98" borderId="0" applyNumberFormat="0" applyBorder="0" applyAlignment="0" applyProtection="0"/>
    <xf numFmtId="171" fontId="98" fillId="98" borderId="0" applyNumberFormat="0" applyBorder="0" applyAlignment="0" applyProtection="0"/>
    <xf numFmtId="171" fontId="62" fillId="35"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37" fillId="83"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4" fontId="98" fillId="9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98" borderId="0" applyNumberFormat="0" applyBorder="0" applyAlignment="0" applyProtection="0"/>
    <xf numFmtId="0" fontId="98" fillId="6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69" fontId="62" fillId="35" borderId="0" applyNumberFormat="0" applyBorder="0" applyAlignment="0" applyProtection="0"/>
    <xf numFmtId="38" fontId="31" fillId="66" borderId="0" applyNumberFormat="0" applyBorder="0" applyAlignment="0" applyProtection="0"/>
    <xf numFmtId="38" fontId="31" fillId="66" borderId="0" applyNumberFormat="0" applyBorder="0" applyAlignment="0" applyProtection="0"/>
    <xf numFmtId="0" fontId="99" fillId="0" borderId="0" applyNumberFormat="0" applyFill="0" applyBorder="0" applyAlignment="0" applyProtection="0"/>
    <xf numFmtId="172" fontId="99" fillId="0" borderId="0" applyNumberFormat="0" applyFill="0" applyBorder="0" applyAlignment="0" applyProtection="0"/>
    <xf numFmtId="0"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2"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4"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0" fontId="55" fillId="0" borderId="6" applyNumberFormat="0" applyAlignment="0" applyProtection="0">
      <alignment horizontal="left" vertical="center"/>
    </xf>
    <xf numFmtId="0"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4"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0" fontId="55" fillId="0" borderId="4">
      <alignment horizontal="left" vertical="center"/>
    </xf>
    <xf numFmtId="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100" fillId="0" borderId="21"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69" fontId="101" fillId="0" borderId="22" applyNumberFormat="0" applyFill="0" applyAlignment="0" applyProtection="0"/>
    <xf numFmtId="0"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4" fontId="101" fillId="0" borderId="22"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1" fillId="0" borderId="22" applyNumberFormat="0" applyFill="0" applyAlignment="0" applyProtection="0"/>
    <xf numFmtId="0" fontId="100" fillId="0" borderId="21"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69" fontId="59" fillId="0" borderId="7"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69" fontId="103" fillId="0" borderId="24" applyNumberFormat="0" applyFill="0" applyAlignment="0" applyProtection="0"/>
    <xf numFmtId="0"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4"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103" fillId="0" borderId="24" applyNumberFormat="0" applyFill="0" applyAlignment="0" applyProtection="0"/>
    <xf numFmtId="171" fontId="103" fillId="0" borderId="24" applyNumberFormat="0" applyFill="0" applyAlignment="0" applyProtection="0"/>
    <xf numFmtId="171" fontId="103" fillId="0" borderId="24"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4" fontId="103"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3" fillId="0" borderId="23" applyNumberFormat="0" applyFill="0" applyAlignment="0" applyProtection="0"/>
    <xf numFmtId="0" fontId="102"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69" fontId="60" fillId="0" borderId="8" applyNumberFormat="0" applyFill="0" applyAlignment="0" applyProtection="0"/>
    <xf numFmtId="0" fontId="104" fillId="0" borderId="25"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69" fontId="105" fillId="0" borderId="26" applyNumberFormat="0" applyFill="0" applyAlignment="0" applyProtection="0"/>
    <xf numFmtId="0"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6"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105" fillId="0" borderId="26" applyNumberFormat="0" applyFill="0" applyAlignment="0" applyProtection="0"/>
    <xf numFmtId="171" fontId="105" fillId="0" borderId="26" applyNumberFormat="0" applyFill="0" applyAlignment="0" applyProtection="0"/>
    <xf numFmtId="171" fontId="105" fillId="0" borderId="26"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4" fontId="105" fillId="0" borderId="27"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5" fillId="0" borderId="27" applyNumberFormat="0" applyFill="0" applyAlignment="0" applyProtection="0"/>
    <xf numFmtId="0" fontId="104" fillId="0" borderId="25"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69" fontId="61" fillId="0" borderId="9"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69" fontId="105" fillId="0" borderId="0" applyNumberFormat="0" applyFill="0" applyBorder="0" applyAlignment="0" applyProtection="0"/>
    <xf numFmtId="0"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4" fontId="105"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5" fillId="0" borderId="0" applyNumberFormat="0" applyFill="0" applyBorder="0" applyAlignment="0" applyProtection="0"/>
    <xf numFmtId="0" fontId="104"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69" fontId="61" fillId="0" borderId="0" applyNumberFormat="0" applyFill="0" applyBorder="0" applyAlignment="0" applyProtection="0"/>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0" fontId="106" fillId="0" borderId="28">
      <alignment horizontal="center"/>
    </xf>
    <xf numFmtId="0" fontId="106" fillId="0" borderId="28">
      <alignment horizontal="center"/>
    </xf>
    <xf numFmtId="170"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0" fontId="106" fillId="0" borderId="28">
      <alignment horizontal="center"/>
    </xf>
    <xf numFmtId="171" fontId="106" fillId="0" borderId="28">
      <alignment horizontal="center"/>
    </xf>
    <xf numFmtId="174" fontId="106" fillId="0" borderId="28">
      <alignment horizontal="center"/>
    </xf>
    <xf numFmtId="171" fontId="106" fillId="0" borderId="28">
      <alignment horizontal="center"/>
    </xf>
    <xf numFmtId="171" fontId="106" fillId="0" borderId="28">
      <alignment horizontal="center"/>
    </xf>
    <xf numFmtId="0" fontId="106" fillId="0" borderId="0">
      <alignment horizontal="center"/>
    </xf>
    <xf numFmtId="0" fontId="106" fillId="0" borderId="0">
      <alignment horizontal="center"/>
    </xf>
    <xf numFmtId="170"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0" fontId="106" fillId="0" borderId="0">
      <alignment horizontal="center"/>
    </xf>
    <xf numFmtId="171" fontId="106" fillId="0" borderId="0">
      <alignment horizontal="center"/>
    </xf>
    <xf numFmtId="174" fontId="106" fillId="0" borderId="0">
      <alignment horizontal="center"/>
    </xf>
    <xf numFmtId="171" fontId="106" fillId="0" borderId="0">
      <alignment horizontal="center"/>
    </xf>
    <xf numFmtId="171" fontId="106" fillId="0" borderId="0">
      <alignment horizontal="center"/>
    </xf>
    <xf numFmtId="0" fontId="94" fillId="0" borderId="0" applyProtection="0">
      <alignment horizontal="right"/>
    </xf>
    <xf numFmtId="0" fontId="94" fillId="0" borderId="0" applyProtection="0">
      <alignment horizontal="right"/>
    </xf>
    <xf numFmtId="170"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0" fontId="94" fillId="0" borderId="0" applyProtection="0">
      <alignment horizontal="right"/>
    </xf>
    <xf numFmtId="171" fontId="94" fillId="0" borderId="0" applyProtection="0">
      <alignment horizontal="right"/>
    </xf>
    <xf numFmtId="174" fontId="94" fillId="0" borderId="0" applyProtection="0">
      <alignment horizontal="right"/>
    </xf>
    <xf numFmtId="171" fontId="94" fillId="0" borderId="0" applyProtection="0">
      <alignment horizontal="right"/>
    </xf>
    <xf numFmtId="171" fontId="94" fillId="0" borderId="0" applyProtection="0">
      <alignment horizontal="right"/>
    </xf>
    <xf numFmtId="185" fontId="29" fillId="0" borderId="0" applyFont="0" applyFill="0" applyBorder="0" applyAlignment="0" applyProtection="0"/>
    <xf numFmtId="185" fontId="29" fillId="0" borderId="0" applyFont="0" applyFill="0" applyBorder="0" applyAlignment="0" applyProtection="0"/>
    <xf numFmtId="0" fontId="107" fillId="0" borderId="29" applyNumberFormat="0" applyFill="0" applyAlignment="0" applyProtection="0"/>
    <xf numFmtId="172" fontId="107" fillId="0" borderId="29" applyNumberFormat="0" applyFill="0" applyAlignment="0" applyProtection="0"/>
    <xf numFmtId="0"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2"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4"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8" fillId="0" borderId="0" applyFill="0" applyBorder="0" applyAlignment="0" applyProtection="0">
      <alignment horizontal="right"/>
    </xf>
    <xf numFmtId="171" fontId="108" fillId="0" borderId="0" applyFill="0" applyBorder="0" applyAlignment="0" applyProtection="0">
      <alignment horizontal="right"/>
    </xf>
    <xf numFmtId="10" fontId="31" fillId="99" borderId="3" applyNumberFormat="0" applyBorder="0" applyAlignment="0" applyProtection="0"/>
    <xf numFmtId="10" fontId="31" fillId="99" borderId="3" applyNumberFormat="0" applyBorder="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1" fontId="109" fillId="21" borderId="19" applyNumberFormat="0" applyAlignment="0" applyProtection="0"/>
    <xf numFmtId="171" fontId="110" fillId="71" borderId="18" applyNumberFormat="0" applyAlignment="0" applyProtection="0"/>
    <xf numFmtId="169" fontId="109" fillId="21" borderId="19"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4" fontId="65" fillId="38" borderId="10"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86" fontId="111" fillId="0" borderId="0" applyFont="0" applyFill="0" applyBorder="0" applyProtection="0">
      <alignment horizontal="center"/>
    </xf>
    <xf numFmtId="170" fontId="36" fillId="34" borderId="0" applyNumberFormat="0" applyFont="0" applyBorder="0" applyAlignment="0" applyProtection="0">
      <alignment horizontal="left"/>
    </xf>
    <xf numFmtId="171" fontId="36" fillId="34" borderId="0" applyNumberFormat="0" applyFont="0" applyBorder="0" applyAlignment="0" applyProtection="0">
      <alignment horizontal="left"/>
    </xf>
    <xf numFmtId="0" fontId="112" fillId="0" borderId="30"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69" fontId="98" fillId="0" borderId="31" applyNumberFormat="0" applyFill="0" applyAlignment="0" applyProtection="0"/>
    <xf numFmtId="0"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98" fillId="0" borderId="31"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98" fillId="0" borderId="31" applyNumberFormat="0" applyFill="0" applyAlignment="0" applyProtection="0"/>
    <xf numFmtId="171" fontId="98" fillId="0" borderId="31" applyNumberFormat="0" applyFill="0" applyAlignment="0" applyProtection="0"/>
    <xf numFmtId="171" fontId="98" fillId="0" borderId="31"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4" fontId="113" fillId="0" borderId="32"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3" fillId="0" borderId="32" applyNumberFormat="0" applyFill="0" applyAlignment="0" applyProtection="0"/>
    <xf numFmtId="0" fontId="112" fillId="0" borderId="30"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69" fontId="68" fillId="0" borderId="12" applyNumberFormat="0" applyFill="0" applyAlignment="0" applyProtection="0"/>
    <xf numFmtId="170" fontId="114" fillId="100" borderId="0">
      <alignment horizontal="right"/>
    </xf>
    <xf numFmtId="171" fontId="114" fillId="100" borderId="0">
      <alignment horizontal="right"/>
    </xf>
    <xf numFmtId="17" fontId="115" fillId="0" borderId="0" applyFont="0" applyFill="0" applyBorder="0" applyAlignment="0" applyProtection="0">
      <alignment horizontal="centerContinuous"/>
      <protection locked="0"/>
    </xf>
    <xf numFmtId="0" fontId="116" fillId="25"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69" fontId="98"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4" fontId="116" fillId="21" borderId="0" applyNumberFormat="0" applyBorder="0" applyAlignment="0" applyProtection="0"/>
    <xf numFmtId="171" fontId="116" fillId="21" borderId="0" applyNumberFormat="0" applyBorder="0" applyAlignment="0" applyProtection="0"/>
    <xf numFmtId="171" fontId="64" fillId="37" borderId="0" applyNumberFormat="0" applyBorder="0" applyAlignment="0" applyProtection="0"/>
    <xf numFmtId="0"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98"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98" fillId="21" borderId="0" applyNumberFormat="0" applyBorder="0" applyAlignment="0" applyProtection="0"/>
    <xf numFmtId="171" fontId="98" fillId="21" borderId="0" applyNumberFormat="0" applyBorder="0" applyAlignment="0" applyProtection="0"/>
    <xf numFmtId="171" fontId="98" fillId="21"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4" fontId="64" fillId="37"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69" fontId="64" fillId="37" borderId="0" applyNumberFormat="0" applyBorder="0" applyAlignment="0" applyProtection="0"/>
    <xf numFmtId="37" fontId="117" fillId="0" borderId="0"/>
    <xf numFmtId="187" fontId="118" fillId="0" borderId="0"/>
    <xf numFmtId="188" fontId="29" fillId="0" borderId="0"/>
    <xf numFmtId="188" fontId="29"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0" fontId="29" fillId="0" borderId="0"/>
    <xf numFmtId="171" fontId="29" fillId="0" borderId="0"/>
    <xf numFmtId="171" fontId="29" fillId="0" borderId="0"/>
    <xf numFmtId="174" fontId="13" fillId="0" borderId="0"/>
    <xf numFmtId="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171" fontId="29" fillId="0" borderId="0"/>
    <xf numFmtId="169" fontId="31" fillId="101" borderId="0"/>
    <xf numFmtId="189" fontId="13" fillId="0" borderId="0"/>
    <xf numFmtId="0" fontId="13" fillId="0" borderId="0"/>
    <xf numFmtId="189"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171" fontId="29" fillId="0" borderId="0"/>
    <xf numFmtId="174" fontId="13" fillId="0" borderId="0"/>
    <xf numFmtId="0" fontId="29" fillId="0" borderId="0"/>
    <xf numFmtId="171" fontId="29" fillId="0" borderId="0"/>
    <xf numFmtId="171" fontId="13" fillId="0" borderId="0"/>
    <xf numFmtId="0" fontId="29" fillId="0" borderId="0"/>
    <xf numFmtId="171" fontId="29" fillId="0" borderId="0"/>
    <xf numFmtId="0"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1" fontId="29" fillId="0" borderId="0"/>
    <xf numFmtId="169" fontId="29" fillId="0" borderId="0"/>
    <xf numFmtId="189" fontId="13" fillId="0" borderId="0"/>
    <xf numFmtId="0" fontId="11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1"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0" fontId="119" fillId="0" borderId="0"/>
    <xf numFmtId="170" fontId="119" fillId="0" borderId="0"/>
    <xf numFmtId="171" fontId="119" fillId="0" borderId="0"/>
    <xf numFmtId="171" fontId="119" fillId="0" borderId="0"/>
    <xf numFmtId="171" fontId="119" fillId="0" borderId="0"/>
    <xf numFmtId="0"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1" fontId="29" fillId="0" borderId="0"/>
    <xf numFmtId="171" fontId="29" fillId="0" borderId="0"/>
    <xf numFmtId="174" fontId="29"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29" fillId="0" borderId="0"/>
    <xf numFmtId="189"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3" fontId="29" fillId="0" borderId="0">
      <alignment horizontal="left" wrapText="1"/>
    </xf>
    <xf numFmtId="0" fontId="31"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4" fontId="13" fillId="0" borderId="0"/>
    <xf numFmtId="171" fontId="13" fillId="0" borderId="0"/>
    <xf numFmtId="171"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0" fontId="31" fillId="101" borderId="0"/>
    <xf numFmtId="170" fontId="31" fillId="101" borderId="0"/>
    <xf numFmtId="171" fontId="31" fillId="101" borderId="0"/>
    <xf numFmtId="171" fontId="31" fillId="101" borderId="0"/>
    <xf numFmtId="0"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0" fontId="31" fillId="101" borderId="0"/>
    <xf numFmtId="171" fontId="31" fillId="101" borderId="0"/>
    <xf numFmtId="171" fontId="31" fillId="101"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37" fillId="0" borderId="0"/>
    <xf numFmtId="174" fontId="13" fillId="0" borderId="0"/>
    <xf numFmtId="171" fontId="13" fillId="0" borderId="0"/>
    <xf numFmtId="171" fontId="29" fillId="0" borderId="0"/>
    <xf numFmtId="189" fontId="29" fillId="0" borderId="0"/>
    <xf numFmtId="169"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0" fontId="13" fillId="0" borderId="0"/>
    <xf numFmtId="171" fontId="13" fillId="0" borderId="0"/>
    <xf numFmtId="170" fontId="13" fillId="0" borderId="0"/>
    <xf numFmtId="171" fontId="13" fillId="0" borderId="0"/>
    <xf numFmtId="170"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0" fontId="13" fillId="0" borderId="0"/>
    <xf numFmtId="171" fontId="13" fillId="0" borderId="0"/>
    <xf numFmtId="0" fontId="13" fillId="0" borderId="0"/>
    <xf numFmtId="171" fontId="13"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51" fillId="0" borderId="0"/>
    <xf numFmtId="0" fontId="31" fillId="101" borderId="0"/>
    <xf numFmtId="171" fontId="31" fillId="101" borderId="0"/>
    <xf numFmtId="171" fontId="51" fillId="0" borderId="0"/>
    <xf numFmtId="0" fontId="31" fillId="101" borderId="0"/>
    <xf numFmtId="171" fontId="31" fillId="101"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0" fontId="29" fillId="0" borderId="0"/>
    <xf numFmtId="171" fontId="29"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31" fillId="101" borderId="0"/>
    <xf numFmtId="171" fontId="31" fillId="101" borderId="0"/>
    <xf numFmtId="0" fontId="13" fillId="0" borderId="0"/>
    <xf numFmtId="171" fontId="13" fillId="0"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171" fontId="13"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31" fillId="101" borderId="0"/>
    <xf numFmtId="189"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9" fontId="13" fillId="0" borderId="0"/>
    <xf numFmtId="189" fontId="13" fillId="0" borderId="0"/>
    <xf numFmtId="189" fontId="13" fillId="0" borderId="0"/>
    <xf numFmtId="189" fontId="13" fillId="0" borderId="0"/>
    <xf numFmtId="189" fontId="13" fillId="0" borderId="0"/>
    <xf numFmtId="170" fontId="13" fillId="0" borderId="0"/>
    <xf numFmtId="170" fontId="13" fillId="0" borderId="0"/>
    <xf numFmtId="170" fontId="13" fillId="0" borderId="0"/>
    <xf numFmtId="0" fontId="31" fillId="101" borderId="0"/>
    <xf numFmtId="0" fontId="31" fillId="101"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31" fillId="101" borderId="0"/>
    <xf numFmtId="0" fontId="13" fillId="0" borderId="0"/>
    <xf numFmtId="0"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13" fillId="0" borderId="0"/>
    <xf numFmtId="0" fontId="31" fillId="101" borderId="0"/>
    <xf numFmtId="0" fontId="31" fillId="101"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29" fillId="0" borderId="0"/>
    <xf numFmtId="0" fontId="29" fillId="0" borderId="0"/>
    <xf numFmtId="0" fontId="29" fillId="0"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31" fillId="101" borderId="0"/>
    <xf numFmtId="0" fontId="31" fillId="101" borderId="0"/>
    <xf numFmtId="0" fontId="13" fillId="0" borderId="0"/>
    <xf numFmtId="0" fontId="31" fillId="101" borderId="0"/>
    <xf numFmtId="0" fontId="31" fillId="101" borderId="0"/>
    <xf numFmtId="189" fontId="13" fillId="0" borderId="0"/>
    <xf numFmtId="189"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29" fillId="0" borderId="0"/>
    <xf numFmtId="0" fontId="29" fillId="0" borderId="0"/>
    <xf numFmtId="0" fontId="29" fillId="0" borderId="0"/>
    <xf numFmtId="0"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3" fontId="29" fillId="0" borderId="0"/>
    <xf numFmtId="183"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6" fillId="102" borderId="0" applyBorder="0" applyAlignment="0">
      <alignment horizontal="left"/>
    </xf>
    <xf numFmtId="170" fontId="36" fillId="102" borderId="0" applyBorder="0" applyAlignment="0">
      <alignment horizontal="left"/>
    </xf>
    <xf numFmtId="171" fontId="36" fillId="102" borderId="0" applyBorder="0" applyAlignment="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6" fillId="102" borderId="0" applyBorder="0" applyAlignment="0">
      <alignment horizontal="left"/>
    </xf>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0" fontId="13" fillId="41" borderId="14"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7"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29" fillId="26"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31" fillId="20" borderId="19"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37" fillId="26" borderId="33" applyNumberFormat="0" applyFont="0" applyAlignment="0" applyProtection="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13"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37" fillId="26" borderId="33"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0" fontId="37"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90" fontId="120" fillId="0" borderId="34" applyFont="0" applyFill="0" applyBorder="0" applyAlignment="0" applyProtection="0">
      <alignment horizontal="center"/>
      <protection locked="0"/>
    </xf>
    <xf numFmtId="190" fontId="120" fillId="0" borderId="34"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69" fontId="66" fillId="39" borderId="11" applyNumberFormat="0" applyAlignment="0" applyProtection="0"/>
    <xf numFmtId="0"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4"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72" borderId="35" applyNumberFormat="0" applyAlignment="0" applyProtection="0"/>
    <xf numFmtId="169" fontId="121" fillId="93" borderId="35" applyNumberFormat="0" applyAlignment="0" applyProtection="0"/>
    <xf numFmtId="0"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3"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66" fillId="39" borderId="11" applyNumberFormat="0" applyAlignment="0" applyProtection="0"/>
    <xf numFmtId="171" fontId="66" fillId="39" borderId="11" applyNumberFormat="0" applyAlignment="0" applyProtection="0"/>
    <xf numFmtId="0" fontId="121" fillId="93" borderId="35" applyNumberFormat="0" applyAlignment="0" applyProtection="0"/>
    <xf numFmtId="171" fontId="121" fillId="93" borderId="35" applyNumberFormat="0" applyAlignment="0" applyProtection="0"/>
    <xf numFmtId="171" fontId="66" fillId="39" borderId="11" applyNumberFormat="0" applyAlignment="0" applyProtection="0"/>
    <xf numFmtId="10" fontId="122" fillId="0" borderId="36" applyFont="0" applyFill="0" applyBorder="0" applyAlignment="0" applyProtection="0">
      <alignment horizontal="center"/>
      <protection locked="0"/>
    </xf>
    <xf numFmtId="10" fontId="122" fillId="0" borderId="36"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123" fillId="0" borderId="0" applyFont="0" applyFill="0" applyBorder="0" applyProtection="0">
      <alignment horizontal="center"/>
    </xf>
    <xf numFmtId="177" fontId="123" fillId="0" borderId="0" applyFont="0" applyFill="0" applyBorder="0" applyProtection="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91" fontId="29" fillId="0" borderId="0" applyFont="0" applyFill="0" applyBorder="0" applyAlignment="0" applyProtection="0"/>
    <xf numFmtId="191"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xf numFmtId="10" fontId="124" fillId="0" borderId="37" applyFont="0" applyFill="0" applyBorder="0" applyAlignment="0" applyProtection="0">
      <alignment horizontal="center"/>
      <protection locked="0"/>
    </xf>
    <xf numFmtId="10" fontId="124" fillId="0" borderId="37"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6" fillId="0" borderId="0" applyFont="0" applyAlignment="0">
      <alignment horizontal="center" wrapText="1"/>
    </xf>
    <xf numFmtId="9" fontId="36" fillId="0" borderId="0" applyFont="0" applyAlignment="0">
      <alignment horizontal="center"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25" fillId="0" borderId="0" applyNumberFormat="0" applyFill="0" applyBorder="0" applyProtection="0">
      <alignment horizontal="right"/>
    </xf>
    <xf numFmtId="9" fontId="125" fillId="0" borderId="0" applyNumberFormat="0" applyFill="0" applyBorder="0" applyProtection="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03" borderId="0" applyNumberFormat="0" applyFont="0" applyBorder="0" applyAlignment="0">
      <alignment horizontal="center"/>
    </xf>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03" borderId="0" applyNumberFormat="0" applyFont="0" applyBorder="0" applyAlignment="0">
      <alignment horizontal="center"/>
    </xf>
    <xf numFmtId="171" fontId="126" fillId="103" borderId="0" applyNumberFormat="0" applyFont="0" applyBorder="0" applyAlignment="0">
      <alignment horizontal="center"/>
    </xf>
    <xf numFmtId="192" fontId="127" fillId="0" borderId="0" applyNumberFormat="0" applyFill="0" applyBorder="0" applyAlignment="0" applyProtection="0">
      <alignment horizontal="left"/>
    </xf>
    <xf numFmtId="192" fontId="127" fillId="0" borderId="0" applyNumberForma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4" fontId="31" fillId="25" borderId="19" applyNumberFormat="0" applyProtection="0">
      <alignment vertical="center"/>
    </xf>
    <xf numFmtId="4" fontId="31" fillId="25" borderId="19" applyNumberFormat="0" applyProtection="0">
      <alignment vertical="center"/>
    </xf>
    <xf numFmtId="0" fontId="29" fillId="0" borderId="0"/>
    <xf numFmtId="171" fontId="29" fillId="0" borderId="0"/>
    <xf numFmtId="4" fontId="31" fillId="25" borderId="19" applyNumberFormat="0" applyProtection="0">
      <alignment vertical="center"/>
    </xf>
    <xf numFmtId="171" fontId="29" fillId="0" borderId="0"/>
    <xf numFmtId="4" fontId="42" fillId="25" borderId="1"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0" fontId="13" fillId="0" borderId="0"/>
    <xf numFmtId="170" fontId="13" fillId="0" borderId="0"/>
    <xf numFmtId="171" fontId="13" fillId="0" borderId="0"/>
    <xf numFmtId="171" fontId="13" fillId="0" borderId="0"/>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8" fillId="104" borderId="19" applyNumberFormat="0" applyProtection="0">
      <alignment vertical="center"/>
    </xf>
    <xf numFmtId="171" fontId="29" fillId="0" borderId="0"/>
    <xf numFmtId="4" fontId="44" fillId="25" borderId="1"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0" fontId="13" fillId="0" borderId="0"/>
    <xf numFmtId="170" fontId="13" fillId="0" borderId="0"/>
    <xf numFmtId="171" fontId="13" fillId="0" borderId="0"/>
    <xf numFmtId="171" fontId="13" fillId="0" borderId="0"/>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4"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29" fillId="0" borderId="0"/>
    <xf numFmtId="171" fontId="29" fillId="0" borderId="0"/>
    <xf numFmtId="4" fontId="31" fillId="104" borderId="19" applyNumberFormat="0" applyProtection="0">
      <alignment horizontal="left" vertical="center" indent="1"/>
    </xf>
    <xf numFmtId="171" fontId="29" fillId="0" borderId="0"/>
    <xf numFmtId="4" fontId="42" fillId="25" borderId="1"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2" fillId="25" borderId="1" applyNumberFormat="0" applyProtection="0">
      <alignment horizontal="left" vertical="top" indent="1"/>
    </xf>
    <xf numFmtId="0" fontId="29" fillId="0" borderId="0"/>
    <xf numFmtId="171" fontId="29" fillId="0" borderId="0"/>
    <xf numFmtId="174"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29" fillId="0" borderId="0"/>
    <xf numFmtId="169"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42"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29" fillId="0" borderId="0"/>
    <xf numFmtId="171" fontId="29" fillId="0" borderId="0"/>
    <xf numFmtId="4" fontId="31" fillId="2" borderId="19" applyNumberFormat="0" applyProtection="0">
      <alignment horizontal="right" vertical="center"/>
    </xf>
    <xf numFmtId="4" fontId="31" fillId="2" borderId="19" applyNumberFormat="0" applyProtection="0">
      <alignment horizontal="right" vertical="center"/>
    </xf>
    <xf numFmtId="0" fontId="29" fillId="0" borderId="0"/>
    <xf numFmtId="171" fontId="29" fillId="0" borderId="0"/>
    <xf numFmtId="4" fontId="31" fillId="2" borderId="19" applyNumberFormat="0" applyProtection="0">
      <alignment horizontal="right" vertical="center"/>
    </xf>
    <xf numFmtId="171" fontId="29" fillId="0" borderId="0"/>
    <xf numFmtId="4" fontId="40" fillId="2" borderId="1"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5" borderId="19" applyNumberFormat="0" applyProtection="0">
      <alignment horizontal="right" vertical="center"/>
    </xf>
    <xf numFmtId="4" fontId="31" fillId="105" borderId="19" applyNumberFormat="0" applyProtection="0">
      <alignment horizontal="right" vertical="center"/>
    </xf>
    <xf numFmtId="0" fontId="29" fillId="0" borderId="0"/>
    <xf numFmtId="171" fontId="29" fillId="0" borderId="0"/>
    <xf numFmtId="4" fontId="31" fillId="105" borderId="19" applyNumberFormat="0" applyProtection="0">
      <alignment horizontal="right" vertical="center"/>
    </xf>
    <xf numFmtId="171" fontId="29" fillId="0" borderId="0"/>
    <xf numFmtId="4" fontId="40" fillId="4" borderId="1"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1" borderId="38" applyNumberFormat="0" applyProtection="0">
      <alignment horizontal="right" vertical="center"/>
    </xf>
    <xf numFmtId="4" fontId="31" fillId="11" borderId="38" applyNumberFormat="0" applyProtection="0">
      <alignment horizontal="right" vertical="center"/>
    </xf>
    <xf numFmtId="0" fontId="29" fillId="0" borderId="0"/>
    <xf numFmtId="171" fontId="29" fillId="0" borderId="0"/>
    <xf numFmtId="171" fontId="29" fillId="0" borderId="0"/>
    <xf numFmtId="4" fontId="40" fillId="11" borderId="1"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0" fontId="13" fillId="0" borderId="0"/>
    <xf numFmtId="170" fontId="13" fillId="0" borderId="0"/>
    <xf numFmtId="171" fontId="13" fillId="0" borderId="0"/>
    <xf numFmtId="171" fontId="13" fillId="0" borderId="0"/>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6" borderId="19" applyNumberFormat="0" applyProtection="0">
      <alignment horizontal="right" vertical="center"/>
    </xf>
    <xf numFmtId="4" fontId="31" fillId="6" borderId="19" applyNumberFormat="0" applyProtection="0">
      <alignment horizontal="right" vertical="center"/>
    </xf>
    <xf numFmtId="0" fontId="29" fillId="0" borderId="0"/>
    <xf numFmtId="171" fontId="29" fillId="0" borderId="0"/>
    <xf numFmtId="4" fontId="31" fillId="6" borderId="19" applyNumberFormat="0" applyProtection="0">
      <alignment horizontal="right" vertical="center"/>
    </xf>
    <xf numFmtId="171" fontId="29" fillId="0" borderId="0"/>
    <xf numFmtId="4" fontId="40" fillId="6" borderId="1"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7" borderId="19" applyNumberFormat="0" applyProtection="0">
      <alignment horizontal="right" vertical="center"/>
    </xf>
    <xf numFmtId="4" fontId="31" fillId="7" borderId="19" applyNumberFormat="0" applyProtection="0">
      <alignment horizontal="right" vertical="center"/>
    </xf>
    <xf numFmtId="0" fontId="29" fillId="0" borderId="0"/>
    <xf numFmtId="171" fontId="29" fillId="0" borderId="0"/>
    <xf numFmtId="4" fontId="31" fillId="7" borderId="19" applyNumberFormat="0" applyProtection="0">
      <alignment horizontal="right" vertical="center"/>
    </xf>
    <xf numFmtId="171" fontId="29" fillId="0" borderId="0"/>
    <xf numFmtId="4" fontId="40" fillId="7" borderId="1"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9" borderId="19" applyNumberFormat="0" applyProtection="0">
      <alignment horizontal="right" vertical="center"/>
    </xf>
    <xf numFmtId="4" fontId="31" fillId="19" borderId="19" applyNumberFormat="0" applyProtection="0">
      <alignment horizontal="right" vertical="center"/>
    </xf>
    <xf numFmtId="0" fontId="29" fillId="0" borderId="0"/>
    <xf numFmtId="171" fontId="29" fillId="0" borderId="0"/>
    <xf numFmtId="4" fontId="31" fillId="19" borderId="19" applyNumberFormat="0" applyProtection="0">
      <alignment horizontal="right" vertical="center"/>
    </xf>
    <xf numFmtId="171" fontId="29" fillId="0" borderId="0"/>
    <xf numFmtId="4" fontId="40" fillId="19" borderId="1"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5" borderId="19" applyNumberFormat="0" applyProtection="0">
      <alignment horizontal="right" vertical="center"/>
    </xf>
    <xf numFmtId="4" fontId="31" fillId="15" borderId="19" applyNumberFormat="0" applyProtection="0">
      <alignment horizontal="right" vertical="center"/>
    </xf>
    <xf numFmtId="0" fontId="29" fillId="0" borderId="0"/>
    <xf numFmtId="171" fontId="29" fillId="0" borderId="0"/>
    <xf numFmtId="4" fontId="31" fillId="15" borderId="19" applyNumberFormat="0" applyProtection="0">
      <alignment horizontal="right" vertical="center"/>
    </xf>
    <xf numFmtId="171" fontId="29" fillId="0" borderId="0"/>
    <xf numFmtId="4" fontId="40" fillId="15" borderId="1"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8" borderId="19" applyNumberFormat="0" applyProtection="0">
      <alignment horizontal="right" vertical="center"/>
    </xf>
    <xf numFmtId="4" fontId="31" fillId="28" borderId="19" applyNumberFormat="0" applyProtection="0">
      <alignment horizontal="right" vertical="center"/>
    </xf>
    <xf numFmtId="0" fontId="29" fillId="0" borderId="0"/>
    <xf numFmtId="171" fontId="29" fillId="0" borderId="0"/>
    <xf numFmtId="4" fontId="31" fillId="28" borderId="19" applyNumberFormat="0" applyProtection="0">
      <alignment horizontal="right" vertical="center"/>
    </xf>
    <xf numFmtId="171" fontId="29" fillId="0" borderId="0"/>
    <xf numFmtId="4" fontId="40" fillId="28" borderId="1"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5" borderId="19" applyNumberFormat="0" applyProtection="0">
      <alignment horizontal="right" vertical="center"/>
    </xf>
    <xf numFmtId="4" fontId="31" fillId="5" borderId="19" applyNumberFormat="0" applyProtection="0">
      <alignment horizontal="right" vertical="center"/>
    </xf>
    <xf numFmtId="0" fontId="29" fillId="0" borderId="0"/>
    <xf numFmtId="171" fontId="29" fillId="0" borderId="0"/>
    <xf numFmtId="4" fontId="31" fillId="5" borderId="19" applyNumberFormat="0" applyProtection="0">
      <alignment horizontal="right" vertical="center"/>
    </xf>
    <xf numFmtId="171" fontId="29" fillId="0" borderId="0"/>
    <xf numFmtId="4" fontId="40" fillId="5" borderId="1"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0" fontId="29" fillId="0" borderId="0"/>
    <xf numFmtId="171" fontId="29" fillId="0" borderId="0"/>
    <xf numFmtId="171" fontId="29" fillId="0" borderId="0"/>
    <xf numFmtId="4" fontId="42" fillId="29" borderId="2"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42" fillId="29" borderId="2"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0" fillId="30"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5" fillId="31"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5" fillId="31"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19" applyNumberFormat="0" applyProtection="0">
      <alignment horizontal="right" vertical="center"/>
    </xf>
    <xf numFmtId="4" fontId="31" fillId="27" borderId="19" applyNumberFormat="0" applyProtection="0">
      <alignment horizontal="right" vertical="center"/>
    </xf>
    <xf numFmtId="0" fontId="29" fillId="0" borderId="0"/>
    <xf numFmtId="171" fontId="29" fillId="0" borderId="0"/>
    <xf numFmtId="4" fontId="31" fillId="27" borderId="19" applyNumberFormat="0" applyProtection="0">
      <alignment horizontal="right" vertical="center"/>
    </xf>
    <xf numFmtId="171" fontId="29" fillId="0" borderId="0"/>
    <xf numFmtId="4" fontId="40" fillId="27" borderId="1"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0" fontId="29" fillId="0" borderId="0"/>
    <xf numFmtId="171" fontId="29" fillId="0" borderId="0"/>
    <xf numFmtId="171" fontId="29" fillId="0" borderId="0"/>
    <xf numFmtId="4" fontId="40" fillId="30" borderId="0"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0" fontId="29" fillId="0" borderId="0"/>
    <xf numFmtId="171" fontId="29" fillId="0" borderId="0"/>
    <xf numFmtId="171" fontId="29" fillId="0" borderId="0"/>
    <xf numFmtId="4" fontId="40" fillId="27" borderId="0"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1" borderId="1" applyNumberFormat="0" applyProtection="0">
      <alignment horizontal="left" vertical="center" indent="1"/>
    </xf>
    <xf numFmtId="0" fontId="29" fillId="0" borderId="0"/>
    <xf numFmtId="171" fontId="29" fillId="0" borderId="0"/>
    <xf numFmtId="174"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29" fillId="0" borderId="0"/>
    <xf numFmtId="169" fontId="31" fillId="72" borderId="19"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69"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27" borderId="1" applyNumberFormat="0" applyProtection="0">
      <alignment horizontal="left" vertical="center" indent="1"/>
    </xf>
    <xf numFmtId="0" fontId="29" fillId="0" borderId="0"/>
    <xf numFmtId="171" fontId="29" fillId="0" borderId="0"/>
    <xf numFmtId="174"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29" fillId="0" borderId="0"/>
    <xf numFmtId="169" fontId="31" fillId="106" borderId="19"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1" fontId="29" fillId="0" borderId="0"/>
    <xf numFmtId="169"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 borderId="1" applyNumberFormat="0" applyProtection="0">
      <alignment horizontal="left" vertical="center" indent="1"/>
    </xf>
    <xf numFmtId="0" fontId="29" fillId="0" borderId="0"/>
    <xf numFmtId="171" fontId="29" fillId="0" borderId="0"/>
    <xf numFmtId="174"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29" fillId="0" borderId="0"/>
    <xf numFmtId="169" fontId="31" fillId="3" borderId="19"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1" fontId="29" fillId="0" borderId="0"/>
    <xf numFmtId="169"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0" borderId="1" applyNumberFormat="0" applyProtection="0">
      <alignment horizontal="left" vertical="center" indent="1"/>
    </xf>
    <xf numFmtId="0" fontId="29" fillId="0" borderId="0"/>
    <xf numFmtId="171" fontId="29" fillId="0" borderId="0"/>
    <xf numFmtId="174"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29" fillId="0" borderId="0"/>
    <xf numFmtId="169" fontId="31" fillId="30" borderId="19"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1" fontId="29" fillId="0" borderId="0"/>
    <xf numFmtId="169"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0" fontId="29" fillId="0" borderId="0"/>
    <xf numFmtId="171" fontId="29" fillId="0" borderId="0"/>
    <xf numFmtId="174" fontId="29" fillId="32" borderId="3" applyNumberFormat="0">
      <protection locked="0"/>
    </xf>
    <xf numFmtId="0" fontId="29" fillId="0" borderId="0"/>
    <xf numFmtId="171" fontId="29" fillId="0" borderId="0"/>
    <xf numFmtId="171" fontId="29" fillId="32" borderId="3" applyNumberFormat="0">
      <protection locked="0"/>
    </xf>
    <xf numFmtId="0" fontId="29" fillId="0" borderId="0"/>
    <xf numFmtId="171" fontId="29" fillId="0" borderId="0"/>
    <xf numFmtId="0" fontId="31" fillId="32" borderId="39" applyNumberFormat="0">
      <protection locked="0"/>
    </xf>
    <xf numFmtId="171" fontId="31" fillId="32" borderId="39" applyNumberFormat="0">
      <protection locked="0"/>
    </xf>
    <xf numFmtId="0" fontId="29" fillId="0" borderId="0"/>
    <xf numFmtId="171" fontId="29" fillId="0" borderId="0"/>
    <xf numFmtId="171" fontId="29" fillId="0" borderId="0"/>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31" fillId="32" borderId="39" applyNumberFormat="0">
      <protection locked="0"/>
    </xf>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69" fontId="31" fillId="32" borderId="39" applyNumberFormat="0">
      <protection locked="0"/>
    </xf>
    <xf numFmtId="0" fontId="31" fillId="32" borderId="39" applyNumberFormat="0">
      <protection locked="0"/>
    </xf>
    <xf numFmtId="0" fontId="31" fillId="32" borderId="39"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171" fontId="31" fillId="32" borderId="39" applyNumberFormat="0">
      <protection locked="0"/>
    </xf>
    <xf numFmtId="169" fontId="130" fillId="31" borderId="40" applyBorder="0"/>
    <xf numFmtId="171" fontId="130" fillId="31" borderId="40" applyBorder="0"/>
    <xf numFmtId="169" fontId="130" fillId="31" borderId="40" applyBorder="0"/>
    <xf numFmtId="0"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0" fillId="31" borderId="40" applyBorder="0"/>
    <xf numFmtId="174"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0" fontId="29" fillId="0" borderId="0"/>
    <xf numFmtId="171" fontId="29" fillId="0" borderId="0"/>
    <xf numFmtId="0" fontId="29" fillId="0" borderId="0"/>
    <xf numFmtId="171" fontId="29" fillId="0" borderId="0"/>
    <xf numFmtId="4" fontId="122" fillId="26" borderId="1" applyNumberFormat="0" applyProtection="0">
      <alignment vertical="center"/>
    </xf>
    <xf numFmtId="171" fontId="29" fillId="0" borderId="0"/>
    <xf numFmtId="4" fontId="40"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0" fontId="13" fillId="0" borderId="0"/>
    <xf numFmtId="170" fontId="13" fillId="0" borderId="0"/>
    <xf numFmtId="171" fontId="13" fillId="0" borderId="0"/>
    <xf numFmtId="171" fontId="13" fillId="0" borderId="0"/>
    <xf numFmtId="4" fontId="122"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6" fillId="26" borderId="1"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4" fontId="46"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2" fillId="72" borderId="1" applyNumberFormat="0" applyProtection="0">
      <alignment horizontal="left" vertical="center" indent="1"/>
    </xf>
    <xf numFmtId="171" fontId="29" fillId="0" borderId="0"/>
    <xf numFmtId="4" fontId="40" fillId="26"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0" fontId="13" fillId="0" borderId="0"/>
    <xf numFmtId="170" fontId="13" fillId="0" borderId="0"/>
    <xf numFmtId="171" fontId="13" fillId="0" borderId="0"/>
    <xf numFmtId="171" fontId="13" fillId="0" borderId="0"/>
    <xf numFmtId="4" fontId="122" fillId="72"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6" borderId="1" applyNumberFormat="0" applyProtection="0">
      <alignment horizontal="left" vertical="top" indent="1"/>
    </xf>
    <xf numFmtId="0" fontId="29" fillId="0" borderId="0"/>
    <xf numFmtId="171" fontId="29" fillId="0" borderId="0"/>
    <xf numFmtId="174"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29" fillId="0" borderId="0"/>
    <xf numFmtId="169" fontId="122"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30" borderId="1"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7" borderId="1" applyNumberFormat="0" applyProtection="0">
      <alignment horizontal="left" vertical="top" indent="1"/>
    </xf>
    <xf numFmtId="0" fontId="29" fillId="0" borderId="0"/>
    <xf numFmtId="171" fontId="29" fillId="0" borderId="0"/>
    <xf numFmtId="174"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29" fillId="0" borderId="0"/>
    <xf numFmtId="169" fontId="122"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71" fontId="29" fillId="0" borderId="0"/>
    <xf numFmtId="4" fontId="47" fillId="33" borderId="0"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47" fillId="33"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69" fontId="31" fillId="108" borderId="3"/>
    <xf numFmtId="171" fontId="31" fillId="108" borderId="3"/>
    <xf numFmtId="169" fontId="31" fillId="108" borderId="3"/>
    <xf numFmtId="0"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8" borderId="3"/>
    <xf numFmtId="171" fontId="31" fillId="108" borderId="3"/>
    <xf numFmtId="0" fontId="31" fillId="108" borderId="3"/>
    <xf numFmtId="171" fontId="31" fillId="108" borderId="3"/>
    <xf numFmtId="0" fontId="29" fillId="0" borderId="0"/>
    <xf numFmtId="171" fontId="29" fillId="0" borderId="0"/>
    <xf numFmtId="0" fontId="29" fillId="0" borderId="0"/>
    <xf numFmtId="171" fontId="29" fillId="0" borderId="0"/>
    <xf numFmtId="4" fontId="132" fillId="32" borderId="19" applyNumberFormat="0" applyProtection="0">
      <alignment horizontal="right" vertical="center"/>
    </xf>
    <xf numFmtId="171" fontId="29" fillId="0" borderId="0"/>
    <xf numFmtId="4" fontId="41" fillId="30" borderId="1"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0" fontId="13" fillId="0" borderId="0"/>
    <xf numFmtId="170" fontId="13" fillId="0" borderId="0"/>
    <xf numFmtId="171" fontId="13" fillId="0" borderId="0"/>
    <xf numFmtId="171" fontId="13" fillId="0" borderId="0"/>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1" fillId="30"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69"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3" fillId="0" borderId="0" applyNumberFormat="0" applyFill="0" applyBorder="0" applyAlignment="0">
      <alignment horizontal="center"/>
    </xf>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3" fillId="0" borderId="0" applyNumberFormat="0" applyFill="0" applyBorder="0" applyAlignment="0">
      <alignment horizontal="center"/>
    </xf>
    <xf numFmtId="171" fontId="133" fillId="0" borderId="0" applyNumberFormat="0" applyFill="0" applyBorder="0" applyAlignment="0">
      <alignment horizontal="center"/>
    </xf>
    <xf numFmtId="170" fontId="134" fillId="0" borderId="0">
      <alignment horizontal="right"/>
    </xf>
    <xf numFmtId="170" fontId="134" fillId="0" borderId="0">
      <alignment horizontal="right"/>
    </xf>
    <xf numFmtId="171" fontId="134" fillId="0" borderId="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4" fillId="0" borderId="0">
      <alignment horizontal="right"/>
    </xf>
    <xf numFmtId="173" fontId="29" fillId="0" borderId="0">
      <alignment horizontal="left" wrapText="1"/>
    </xf>
    <xf numFmtId="173" fontId="29" fillId="0" borderId="0">
      <alignment horizontal="left" wrapText="1"/>
    </xf>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0" fontId="135" fillId="0" borderId="0" applyBorder="0">
      <alignment horizontal="right"/>
    </xf>
    <xf numFmtId="40" fontId="135" fillId="0" borderId="0" applyBorder="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9" fontId="136" fillId="0" borderId="0">
      <alignment horizontal="left"/>
    </xf>
    <xf numFmtId="49" fontId="136" fillId="0" borderId="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7" fillId="109" borderId="0" applyNumberFormat="0" applyBorder="0" applyAlignment="0" applyProtection="0">
      <protection locked="0"/>
    </xf>
    <xf numFmtId="170" fontId="137" fillId="109" borderId="0" applyNumberFormat="0" applyBorder="0" applyAlignment="0" applyProtection="0">
      <protection locked="0"/>
    </xf>
    <xf numFmtId="171" fontId="137" fillId="109" borderId="0" applyNumberFormat="0" applyBorder="0" applyAlignment="0" applyProtection="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7" fillId="109" borderId="0" applyNumberFormat="0" applyBorder="0" applyAlignment="0" applyProtection="0">
      <protection locked="0"/>
    </xf>
    <xf numFmtId="0"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0" fontId="138" fillId="0" borderId="0" applyNumberFormat="0" applyFill="0" applyBorder="0" applyAlignment="0" applyProtection="0"/>
    <xf numFmtId="171" fontId="138" fillId="0" borderId="0" applyNumberFormat="0" applyFill="0" applyBorder="0" applyAlignment="0" applyProtection="0"/>
    <xf numFmtId="171" fontId="48" fillId="0" borderId="0" applyNumberFormat="0" applyFill="0" applyBorder="0" applyAlignment="0" applyProtection="0"/>
    <xf numFmtId="171" fontId="13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1" fontId="58" fillId="0" borderId="0" applyNumberFormat="0" applyFill="0" applyBorder="0" applyAlignment="0" applyProtection="0"/>
    <xf numFmtId="169" fontId="58" fillId="0" borderId="0" applyNumberFormat="0" applyFill="0" applyBorder="0" applyAlignment="0" applyProtection="0"/>
    <xf numFmtId="169" fontId="50" fillId="0" borderId="15" applyNumberFormat="0" applyFill="0" applyAlignment="0" applyProtection="0"/>
    <xf numFmtId="0"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4"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1" applyNumberFormat="0" applyFill="0" applyAlignment="0" applyProtection="0"/>
    <xf numFmtId="169" fontId="39" fillId="0" borderId="42"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84" fontId="29" fillId="0" borderId="5">
      <protection locked="0"/>
    </xf>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84" fontId="29" fillId="0" borderId="5">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50" fillId="0" borderId="15" applyNumberFormat="0" applyFill="0" applyAlignment="0" applyProtection="0"/>
    <xf numFmtId="171" fontId="50" fillId="0" borderId="15"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50" fillId="0" borderId="15" applyNumberFormat="0" applyFill="0" applyAlignment="0" applyProtection="0"/>
    <xf numFmtId="37" fontId="31" fillId="104" borderId="0" applyNumberFormat="0" applyBorder="0" applyAlignment="0" applyProtection="0"/>
    <xf numFmtId="37" fontId="31" fillId="104" borderId="0" applyNumberFormat="0" applyBorder="0" applyAlignment="0" applyProtection="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66" borderId="0" applyNumberFormat="0" applyBorder="0" applyAlignment="0" applyProtection="0"/>
    <xf numFmtId="3" fontId="139" fillId="0" borderId="29" applyProtection="0"/>
    <xf numFmtId="3" fontId="139" fillId="0" borderId="29"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169" fontId="141"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1"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169" fontId="70" fillId="0" borderId="0" applyNumberFormat="0" applyFill="0" applyBorder="0" applyAlignment="0" applyProtection="0"/>
    <xf numFmtId="9" fontId="142" fillId="107" borderId="43" applyNumberFormat="0" applyFill="0" applyBorder="0" applyAlignment="0" applyProtection="0">
      <alignment horizontal="center"/>
      <protection locked="0"/>
    </xf>
    <xf numFmtId="9" fontId="142" fillId="107" borderId="43" applyNumberForma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83" fillId="0" borderId="0" applyNumberFormat="0" applyFont="0" applyFill="0" applyBorder="0" applyProtection="0">
      <alignment wrapText="1"/>
    </xf>
    <xf numFmtId="177" fontId="83" fillId="0" borderId="0" applyNumberFormat="0" applyFont="0" applyFill="0" applyBorder="0" applyProtection="0">
      <alignmen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1" fontId="10" fillId="0" borderId="0" applyFont="0" applyFill="0" applyBorder="0" applyAlignment="0" applyProtection="0"/>
    <xf numFmtId="0" fontId="10" fillId="41" borderId="14" applyNumberFormat="0" applyFont="0" applyAlignment="0" applyProtection="0"/>
    <xf numFmtId="0" fontId="10" fillId="0" borderId="0"/>
    <xf numFmtId="43"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146" fillId="0" borderId="0" applyFont="0" applyFill="0" applyBorder="0" applyAlignment="0" applyProtection="0"/>
    <xf numFmtId="43" fontId="146" fillId="0" borderId="0" applyFont="0" applyFill="0" applyBorder="0" applyAlignment="0" applyProtection="0"/>
    <xf numFmtId="44" fontId="146"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148" fillId="0" borderId="0" applyNumberForma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127">
    <xf numFmtId="0" fontId="0" fillId="0" borderId="0" xfId="0"/>
    <xf numFmtId="0" fontId="30" fillId="0" borderId="0" xfId="0" applyFont="1"/>
    <xf numFmtId="0" fontId="33" fillId="0" borderId="0" xfId="0" applyFont="1" applyAlignment="1">
      <alignment horizontal="center"/>
    </xf>
    <xf numFmtId="0" fontId="30" fillId="0" borderId="0" xfId="0" quotePrefix="1" applyFont="1" applyAlignment="1">
      <alignment horizontal="center"/>
    </xf>
    <xf numFmtId="0" fontId="33" fillId="0" borderId="0" xfId="0" applyFont="1"/>
    <xf numFmtId="0" fontId="30" fillId="0" borderId="0" xfId="0" applyFont="1" applyAlignment="1">
      <alignment horizontal="center"/>
    </xf>
    <xf numFmtId="0" fontId="29" fillId="0" borderId="0" xfId="0" applyFont="1"/>
    <xf numFmtId="0" fontId="29" fillId="0" borderId="0" xfId="0" quotePrefix="1" applyFont="1"/>
    <xf numFmtId="0" fontId="143" fillId="0" borderId="0" xfId="0" applyFont="1"/>
    <xf numFmtId="0" fontId="147" fillId="0" borderId="0" xfId="0" applyFont="1"/>
    <xf numFmtId="0" fontId="0" fillId="0" borderId="0" xfId="0" applyAlignment="1">
      <alignment horizontal="right"/>
    </xf>
    <xf numFmtId="0" fontId="143" fillId="0" borderId="0" xfId="0" applyFont="1" applyAlignment="1">
      <alignment horizontal="left"/>
    </xf>
    <xf numFmtId="6" fontId="0" fillId="0" borderId="0" xfId="0" applyNumberFormat="1"/>
    <xf numFmtId="164" fontId="0" fillId="0" borderId="0" xfId="0" applyNumberFormat="1"/>
    <xf numFmtId="193" fontId="0" fillId="0" borderId="0" xfId="53891" applyNumberFormat="1" applyFont="1"/>
    <xf numFmtId="0" fontId="34" fillId="0" borderId="0" xfId="0" applyFont="1" applyAlignment="1">
      <alignment horizontal="center"/>
    </xf>
    <xf numFmtId="0" fontId="34" fillId="0" borderId="0" xfId="0" applyFont="1"/>
    <xf numFmtId="167" fontId="52" fillId="0" borderId="0" xfId="99" applyNumberFormat="1" applyFont="1" applyFill="1" applyBorder="1"/>
    <xf numFmtId="0" fontId="51" fillId="0" borderId="0" xfId="93" applyFont="1"/>
    <xf numFmtId="0" fontId="52" fillId="0" borderId="0" xfId="93" applyFont="1"/>
    <xf numFmtId="0" fontId="145" fillId="0" borderId="0" xfId="93" applyFont="1"/>
    <xf numFmtId="0" fontId="145" fillId="0" borderId="0" xfId="93" applyFont="1" applyAlignment="1">
      <alignment horizontal="center"/>
    </xf>
    <xf numFmtId="37" fontId="51" fillId="0" borderId="0" xfId="93" applyNumberFormat="1" applyFont="1"/>
    <xf numFmtId="167" fontId="51" fillId="0" borderId="0" xfId="93" applyNumberFormat="1" applyFont="1"/>
    <xf numFmtId="37" fontId="52" fillId="0" borderId="0" xfId="93" applyNumberFormat="1" applyFont="1"/>
    <xf numFmtId="0" fontId="33" fillId="0" borderId="0" xfId="0" applyFont="1" applyAlignment="1">
      <alignment horizontal="left"/>
    </xf>
    <xf numFmtId="3" fontId="0" fillId="0" borderId="0" xfId="0" applyNumberFormat="1"/>
    <xf numFmtId="167" fontId="0" fillId="0" borderId="0" xfId="0" applyNumberFormat="1"/>
    <xf numFmtId="0" fontId="0" fillId="0" borderId="0" xfId="0" quotePrefix="1"/>
    <xf numFmtId="0" fontId="0" fillId="0" borderId="0" xfId="0" applyAlignment="1">
      <alignment horizontal="center"/>
    </xf>
    <xf numFmtId="0" fontId="0" fillId="0" borderId="0" xfId="0" applyAlignment="1">
      <alignment horizontal="left" indent="1"/>
    </xf>
    <xf numFmtId="37" fontId="145" fillId="0" borderId="0" xfId="93" applyNumberFormat="1" applyFont="1"/>
    <xf numFmtId="0" fontId="7" fillId="0" borderId="0" xfId="53894"/>
    <xf numFmtId="0" fontId="50" fillId="110" borderId="3" xfId="53894" applyFont="1" applyFill="1" applyBorder="1" applyAlignment="1">
      <alignment horizontal="center" wrapText="1"/>
    </xf>
    <xf numFmtId="0" fontId="50" fillId="110" borderId="3" xfId="53894" applyFont="1" applyFill="1" applyBorder="1" applyAlignment="1">
      <alignment vertical="top" wrapText="1"/>
    </xf>
    <xf numFmtId="0" fontId="7" fillId="0" borderId="3" xfId="53894" applyBorder="1" applyAlignment="1">
      <alignment horizontal="center" vertical="top"/>
    </xf>
    <xf numFmtId="0" fontId="7" fillId="0" borderId="3" xfId="53894" applyBorder="1" applyAlignment="1">
      <alignment vertical="top" wrapText="1"/>
    </xf>
    <xf numFmtId="0" fontId="7" fillId="0" borderId="0" xfId="53894" applyAlignment="1">
      <alignment horizontal="center"/>
    </xf>
    <xf numFmtId="0" fontId="7" fillId="0" borderId="0" xfId="53894" applyAlignment="1">
      <alignment wrapText="1"/>
    </xf>
    <xf numFmtId="0" fontId="7" fillId="0" borderId="0" xfId="53894" applyAlignment="1">
      <alignment vertical="top" wrapText="1"/>
    </xf>
    <xf numFmtId="0" fontId="148" fillId="0" borderId="0" xfId="53895"/>
    <xf numFmtId="0" fontId="29" fillId="0" borderId="0" xfId="0" applyFont="1" applyAlignment="1">
      <alignment horizontal="center"/>
    </xf>
    <xf numFmtId="0" fontId="34" fillId="0" borderId="0" xfId="0" applyFont="1" applyAlignment="1">
      <alignment horizontal="right"/>
    </xf>
    <xf numFmtId="0" fontId="29" fillId="0" borderId="0" xfId="0" applyFont="1" applyAlignment="1">
      <alignment horizontal="right"/>
    </xf>
    <xf numFmtId="0" fontId="7" fillId="0" borderId="3" xfId="53894" applyBorder="1" applyAlignment="1">
      <alignment horizontal="center"/>
    </xf>
    <xf numFmtId="0" fontId="6" fillId="0" borderId="3" xfId="53894" applyFont="1" applyBorder="1" applyAlignment="1">
      <alignment wrapText="1"/>
    </xf>
    <xf numFmtId="0" fontId="6" fillId="0" borderId="3" xfId="53894" applyFont="1" applyBorder="1" applyAlignment="1">
      <alignment vertical="top" wrapText="1"/>
    </xf>
    <xf numFmtId="0" fontId="143" fillId="0" borderId="0" xfId="0" applyFont="1" applyAlignment="1">
      <alignment horizontal="center"/>
    </xf>
    <xf numFmtId="0" fontId="50" fillId="110" borderId="3" xfId="53894" applyFont="1" applyFill="1" applyBorder="1" applyAlignment="1">
      <alignment horizontal="center"/>
    </xf>
    <xf numFmtId="0" fontId="6" fillId="0" borderId="3" xfId="53894" applyFont="1" applyBorder="1" applyAlignment="1">
      <alignment vertical="top"/>
    </xf>
    <xf numFmtId="167" fontId="6" fillId="0" borderId="0" xfId="99" applyNumberFormat="1" applyFont="1" applyFill="1" applyBorder="1"/>
    <xf numFmtId="0" fontId="5" fillId="0" borderId="0" xfId="53896"/>
    <xf numFmtId="0" fontId="149" fillId="0" borderId="0" xfId="53896" applyFont="1"/>
    <xf numFmtId="0" fontId="149" fillId="0" borderId="0" xfId="53896" applyFont="1" applyAlignment="1">
      <alignment horizontal="center"/>
    </xf>
    <xf numFmtId="164" fontId="149" fillId="0" borderId="0" xfId="53897" applyNumberFormat="1" applyFont="1" applyAlignment="1">
      <alignment horizontal="center"/>
    </xf>
    <xf numFmtId="164" fontId="5" fillId="0" borderId="0" xfId="53896" applyNumberFormat="1"/>
    <xf numFmtId="0" fontId="4" fillId="0" borderId="0" xfId="53896" applyFont="1"/>
    <xf numFmtId="0" fontId="150" fillId="0" borderId="0" xfId="53896" applyFont="1"/>
    <xf numFmtId="0" fontId="147" fillId="0" borderId="0" xfId="93" applyFont="1"/>
    <xf numFmtId="37" fontId="147" fillId="0" borderId="0" xfId="93" applyNumberFormat="1" applyFont="1"/>
    <xf numFmtId="10" fontId="0" fillId="0" borderId="0" xfId="0" applyNumberFormat="1"/>
    <xf numFmtId="43" fontId="0" fillId="0" borderId="0" xfId="53890" applyFont="1"/>
    <xf numFmtId="43" fontId="50" fillId="0" borderId="0" xfId="53890" applyFont="1"/>
    <xf numFmtId="43" fontId="0" fillId="0" borderId="0" xfId="53890" applyFont="1" applyAlignment="1">
      <alignment wrapText="1"/>
    </xf>
    <xf numFmtId="43" fontId="0" fillId="0" borderId="45" xfId="53890" applyFont="1" applyBorder="1"/>
    <xf numFmtId="43" fontId="50" fillId="0" borderId="0" xfId="53890" applyFont="1" applyAlignment="1">
      <alignment horizontal="center"/>
    </xf>
    <xf numFmtId="194" fontId="0" fillId="0" borderId="0" xfId="53889" applyNumberFormat="1" applyFont="1"/>
    <xf numFmtId="167" fontId="0" fillId="0" borderId="0" xfId="53889" applyNumberFormat="1" applyFont="1"/>
    <xf numFmtId="195" fontId="0" fillId="0" borderId="0" xfId="53889" applyNumberFormat="1" applyFont="1"/>
    <xf numFmtId="43" fontId="3" fillId="0" borderId="0" xfId="53890" applyFont="1"/>
    <xf numFmtId="167" fontId="0" fillId="0" borderId="45" xfId="53890" applyNumberFormat="1" applyFont="1" applyBorder="1"/>
    <xf numFmtId="194" fontId="0" fillId="0" borderId="0" xfId="53890" applyNumberFormat="1" applyFont="1" applyBorder="1"/>
    <xf numFmtId="195" fontId="0" fillId="0" borderId="0" xfId="53890" applyNumberFormat="1" applyFont="1" applyBorder="1"/>
    <xf numFmtId="9" fontId="0" fillId="0" borderId="0" xfId="53889" applyFont="1"/>
    <xf numFmtId="43" fontId="0" fillId="0" borderId="0" xfId="0" applyNumberFormat="1"/>
    <xf numFmtId="0" fontId="29" fillId="0" borderId="0" xfId="0" applyFont="1" applyAlignment="1">
      <alignment horizontal="left" vertical="top" wrapText="1"/>
    </xf>
    <xf numFmtId="166" fontId="0" fillId="0" borderId="0" xfId="53890" applyNumberFormat="1" applyFont="1" applyAlignment="1">
      <alignment horizontal="left" indent="2"/>
    </xf>
    <xf numFmtId="166" fontId="30" fillId="0" borderId="0" xfId="53890" applyNumberFormat="1" applyFont="1" applyAlignment="1">
      <alignment horizontal="center"/>
    </xf>
    <xf numFmtId="166" fontId="50" fillId="0" borderId="0" xfId="53890" applyNumberFormat="1" applyFont="1" applyAlignment="1">
      <alignment horizontal="center" vertical="center"/>
    </xf>
    <xf numFmtId="166" fontId="30" fillId="0" borderId="0" xfId="53890" applyNumberFormat="1" applyFont="1" applyAlignment="1">
      <alignment horizontal="center" vertical="center"/>
    </xf>
    <xf numFmtId="0" fontId="30" fillId="0" borderId="0" xfId="0" applyFont="1" applyAlignment="1">
      <alignment horizontal="left"/>
    </xf>
    <xf numFmtId="43" fontId="52" fillId="0" borderId="0" xfId="53890" applyFont="1"/>
    <xf numFmtId="43" fontId="0" fillId="0" borderId="0" xfId="53890" applyFont="1" applyBorder="1"/>
    <xf numFmtId="167" fontId="0" fillId="0" borderId="0" xfId="53890" applyNumberFormat="1" applyFont="1" applyBorder="1"/>
    <xf numFmtId="43" fontId="29" fillId="0" borderId="44" xfId="53890" applyFont="1" applyBorder="1"/>
    <xf numFmtId="43" fontId="29" fillId="0" borderId="0" xfId="53890" applyFont="1"/>
    <xf numFmtId="194" fontId="29" fillId="0" borderId="45" xfId="53890" applyNumberFormat="1" applyFont="1" applyBorder="1"/>
    <xf numFmtId="194" fontId="29" fillId="0" borderId="0" xfId="53889" applyNumberFormat="1" applyFont="1"/>
    <xf numFmtId="43" fontId="0" fillId="0" borderId="0" xfId="53890" applyFont="1" applyAlignment="1">
      <alignment horizontal="center"/>
    </xf>
    <xf numFmtId="1" fontId="50" fillId="0" borderId="0" xfId="53890" applyNumberFormat="1" applyFont="1" applyAlignment="1">
      <alignment horizontal="center"/>
    </xf>
    <xf numFmtId="44" fontId="0" fillId="0" borderId="0" xfId="53891" applyFont="1"/>
    <xf numFmtId="43" fontId="29" fillId="0" borderId="0" xfId="53890" applyFont="1" applyBorder="1"/>
    <xf numFmtId="43" fontId="29" fillId="0" borderId="0" xfId="53890" applyFont="1" applyFill="1"/>
    <xf numFmtId="166" fontId="0" fillId="0" borderId="0" xfId="0" applyNumberFormat="1"/>
    <xf numFmtId="166" fontId="29" fillId="0" borderId="0" xfId="0" applyNumberFormat="1" applyFont="1"/>
    <xf numFmtId="43" fontId="2" fillId="0" borderId="0" xfId="53890" applyFont="1"/>
    <xf numFmtId="196" fontId="0" fillId="0" borderId="0" xfId="53890" applyNumberFormat="1" applyFont="1"/>
    <xf numFmtId="43" fontId="50" fillId="0" borderId="0" xfId="8717" applyFont="1"/>
    <xf numFmtId="43" fontId="0" fillId="0" borderId="0" xfId="8717" applyFont="1"/>
    <xf numFmtId="43" fontId="29" fillId="0" borderId="0" xfId="8717" applyFont="1" applyFill="1"/>
    <xf numFmtId="43" fontId="1" fillId="0" borderId="0" xfId="8717" applyFont="1"/>
    <xf numFmtId="43" fontId="0" fillId="0" borderId="0" xfId="53890" applyFont="1" applyFill="1"/>
    <xf numFmtId="43" fontId="50" fillId="0" borderId="0" xfId="53890" applyFont="1" applyFill="1" applyAlignment="1">
      <alignment horizontal="center"/>
    </xf>
    <xf numFmtId="43" fontId="0" fillId="0" borderId="45" xfId="53890" applyFont="1" applyFill="1" applyBorder="1"/>
    <xf numFmtId="167" fontId="0" fillId="0" borderId="0" xfId="53889" applyNumberFormat="1" applyFont="1" applyFill="1"/>
    <xf numFmtId="193" fontId="29" fillId="0" borderId="0" xfId="53891" applyNumberFormat="1" applyFont="1" applyFill="1"/>
    <xf numFmtId="194" fontId="29" fillId="0" borderId="0" xfId="53889" applyNumberFormat="1" applyFont="1" applyFill="1"/>
    <xf numFmtId="195" fontId="0" fillId="0" borderId="0" xfId="53889" applyNumberFormat="1" applyFont="1" applyFill="1"/>
    <xf numFmtId="194" fontId="29" fillId="0" borderId="45" xfId="53890" applyNumberFormat="1" applyFont="1" applyFill="1" applyBorder="1"/>
    <xf numFmtId="10" fontId="0" fillId="0" borderId="45" xfId="53889" applyNumberFormat="1" applyFont="1" applyFill="1" applyBorder="1"/>
    <xf numFmtId="195" fontId="0" fillId="0" borderId="0" xfId="53890" applyNumberFormat="1" applyFont="1" applyFill="1" applyBorder="1"/>
    <xf numFmtId="43" fontId="29" fillId="0" borderId="44" xfId="53890" applyFont="1" applyFill="1" applyBorder="1"/>
    <xf numFmtId="167" fontId="29" fillId="0" borderId="45" xfId="53890" applyNumberFormat="1" applyFont="1" applyFill="1" applyBorder="1"/>
    <xf numFmtId="10" fontId="0" fillId="0" borderId="45" xfId="53890" applyNumberFormat="1" applyFont="1" applyFill="1" applyBorder="1"/>
    <xf numFmtId="194" fontId="0" fillId="0" borderId="0" xfId="53890" applyNumberFormat="1" applyFont="1" applyFill="1" applyBorder="1"/>
    <xf numFmtId="43" fontId="29" fillId="0" borderId="0" xfId="53890" applyFont="1" applyFill="1" applyBorder="1"/>
    <xf numFmtId="166" fontId="29" fillId="0" borderId="0" xfId="53890" applyNumberFormat="1" applyFont="1" applyFill="1" applyAlignment="1">
      <alignment horizontal="center"/>
    </xf>
    <xf numFmtId="0" fontId="148" fillId="0" borderId="0" xfId="53895" applyFill="1"/>
    <xf numFmtId="0" fontId="144" fillId="0" borderId="0" xfId="0" applyFont="1" applyAlignment="1">
      <alignment horizontal="center"/>
    </xf>
    <xf numFmtId="0" fontId="0" fillId="0" borderId="0" xfId="0" applyAlignment="1">
      <alignment horizontal="center"/>
    </xf>
    <xf numFmtId="0" fontId="54" fillId="0" borderId="0" xfId="0" applyFont="1" applyAlignment="1">
      <alignment horizontal="center"/>
    </xf>
    <xf numFmtId="0" fontId="143" fillId="0" borderId="0" xfId="0" applyFont="1" applyAlignment="1">
      <alignment horizontal="center"/>
    </xf>
    <xf numFmtId="0" fontId="49" fillId="0" borderId="0" xfId="0" applyFont="1" applyAlignment="1">
      <alignment horizontal="center"/>
    </xf>
    <xf numFmtId="0" fontId="50" fillId="110" borderId="3" xfId="53894" applyFont="1" applyFill="1" applyBorder="1" applyAlignment="1">
      <alignment horizontal="center"/>
    </xf>
    <xf numFmtId="0" fontId="29" fillId="0" borderId="0" xfId="0" applyFont="1" applyAlignment="1">
      <alignment horizontal="left" vertical="top" wrapText="1"/>
    </xf>
    <xf numFmtId="0" fontId="29" fillId="0" borderId="0" xfId="0" applyFont="1" applyAlignment="1">
      <alignment horizontal="left" wrapText="1"/>
    </xf>
    <xf numFmtId="0" fontId="29" fillId="0" borderId="0" xfId="93" applyAlignment="1">
      <alignment horizontal="left" wrapText="1"/>
    </xf>
  </cellXfs>
  <cellStyles count="53899">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53890" builtinId="3"/>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xfId="19" xr:uid="{00000000-0005-0000-0000-00008F1F0000}"/>
    <cellStyle name="Comma 2 2" xfId="20" xr:uid="{00000000-0005-0000-0000-0000901F0000}"/>
    <cellStyle name="Comma 2 2 2" xfId="89" xr:uid="{00000000-0005-0000-0000-0000911F0000}"/>
    <cellStyle name="Comma 2 2 2 2" xfId="8724" xr:uid="{00000000-0005-0000-0000-0000921F0000}"/>
    <cellStyle name="Comma 2 2 3" xfId="8725" xr:uid="{00000000-0005-0000-0000-0000931F0000}"/>
    <cellStyle name="Comma 2 3" xfId="88" xr:uid="{00000000-0005-0000-0000-0000941F0000}"/>
    <cellStyle name="Comma 2 3 2" xfId="8727" xr:uid="{00000000-0005-0000-0000-0000951F0000}"/>
    <cellStyle name="Comma 2 3 3" xfId="8726" xr:uid="{00000000-0005-0000-0000-0000961F0000}"/>
    <cellStyle name="Comma 2 4" xfId="76"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0"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31" xfId="53893" xr:uid="{31E6F214-7E75-47C5-925C-8B266E3025E7}"/>
    <cellStyle name="Comma 4" xfId="87"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2" xr:uid="{00000000-0005-0000-0000-0000C61F0000}"/>
    <cellStyle name="Comma 5 2" xfId="8762" xr:uid="{00000000-0005-0000-0000-0000C71F0000}"/>
    <cellStyle name="Comma 5 2 2" xfId="8763" xr:uid="{00000000-0005-0000-0000-0000C81F0000}"/>
    <cellStyle name="Comma 6" xfId="238" xr:uid="{00000000-0005-0000-0000-0000C91F0000}"/>
    <cellStyle name="Comma 6 2" xfId="247" xr:uid="{00000000-0005-0000-0000-0000CA1F0000}"/>
    <cellStyle name="Comma 6 3" xfId="8764" xr:uid="{00000000-0005-0000-0000-0000CB1F0000}"/>
    <cellStyle name="Comma 6 3 3" xfId="53888"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6"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53891" builtinId="4"/>
    <cellStyle name="Currency 10" xfId="53696" xr:uid="{00000000-0005-0000-0000-0000F81F0000}"/>
    <cellStyle name="Currency 11" xfId="53866" xr:uid="{00000000-0005-0000-0000-0000F91F0000}"/>
    <cellStyle name="Currency 12" xfId="53897" xr:uid="{9F6DC448-68C5-4C31-B5A3-2547A34CBCD6}"/>
    <cellStyle name="Currency 2" xfId="91"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3"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xfId="248" xr:uid="{00000000-0005-0000-0000-00001B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2"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3"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4"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53895"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18"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xfId="128" xr:uid="{00000000-0005-0000-0000-000046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7" xr:uid="{00000000-0005-0000-0000-0000042D0000}"/>
    <cellStyle name="Normal 11 2" xfId="246"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1"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3"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2"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5"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4"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0"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7"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5"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5"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6" xr:uid="{00000000-0005-0000-0000-0000593F0000}"/>
    <cellStyle name="Normal 2 2 2" xfId="93"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7" xr:uid="{00000000-0005-0000-0000-0000F73F0000}"/>
    <cellStyle name="Normal 2 3 2" xfId="94"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28" xr:uid="{00000000-0005-0000-0000-00002A400000}"/>
    <cellStyle name="Normal 2 4 2" xfId="95"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2"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75" xr:uid="{00000000-0005-0000-0000-00006D400000}"/>
    <cellStyle name="Normal 2 6 10" xfId="197"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3"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09" xr:uid="{00000000-0005-0000-0000-000081400000}"/>
    <cellStyle name="Normal 2 6 2 2 10" xfId="53706" xr:uid="{00000000-0005-0000-0000-000082400000}"/>
    <cellStyle name="Normal 2 6 2 2 11" xfId="53741" xr:uid="{00000000-0005-0000-0000-000083400000}"/>
    <cellStyle name="Normal 2 6 2 2 2" xfId="146" xr:uid="{00000000-0005-0000-0000-000084400000}"/>
    <cellStyle name="Normal 2 6 2 2 2 2" xfId="187"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8"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4"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5"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3" xr:uid="{00000000-0005-0000-0000-0000A4400000}"/>
    <cellStyle name="Normal 2 6 2 3 10" xfId="53710" xr:uid="{00000000-0005-0000-0000-0000A5400000}"/>
    <cellStyle name="Normal 2 6 2 3 11" xfId="53743" xr:uid="{00000000-0005-0000-0000-0000A6400000}"/>
    <cellStyle name="Normal 2 6 2 3 2" xfId="150" xr:uid="{00000000-0005-0000-0000-0000A7400000}"/>
    <cellStyle name="Normal 2 6 2 3 2 2" xfId="191"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2"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8"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09"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17" xr:uid="{00000000-0005-0000-0000-0000C7400000}"/>
    <cellStyle name="Normal 2 6 2 4 10" xfId="53714" xr:uid="{00000000-0005-0000-0000-0000C8400000}"/>
    <cellStyle name="Normal 2 6 2 4 11" xfId="53745" xr:uid="{00000000-0005-0000-0000-0000C9400000}"/>
    <cellStyle name="Normal 2 6 2 4 2" xfId="154" xr:uid="{00000000-0005-0000-0000-0000CA400000}"/>
    <cellStyle name="Normal 2 6 2 4 2 2" xfId="195"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6"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2"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3"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0" xr:uid="{00000000-0005-0000-0000-0000EA400000}"/>
    <cellStyle name="Normal 2 6 2 5 2" xfId="181"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2"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6" xr:uid="{00000000-0005-0000-0000-0000FB400000}"/>
    <cellStyle name="Normal 2 6 2 6 2" xfId="177"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8"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8"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199"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4" xr:uid="{00000000-0005-0000-0000-000017410000}"/>
    <cellStyle name="Normal 2 6 3 10" xfId="53701" xr:uid="{00000000-0005-0000-0000-000018410000}"/>
    <cellStyle name="Normal 2 6 3 11" xfId="53749" xr:uid="{00000000-0005-0000-0000-000019410000}"/>
    <cellStyle name="Normal 2 6 3 2" xfId="141" xr:uid="{00000000-0005-0000-0000-00001A410000}"/>
    <cellStyle name="Normal 2 6 3 2 10" xfId="53750" xr:uid="{00000000-0005-0000-0000-00001B410000}"/>
    <cellStyle name="Normal 2 6 3 2 2" xfId="182"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3"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59"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0"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07" xr:uid="{00000000-0005-0000-0000-00003D410000}"/>
    <cellStyle name="Normal 2 6 4 10" xfId="53704" xr:uid="{00000000-0005-0000-0000-00003E410000}"/>
    <cellStyle name="Normal 2 6 4 11" xfId="53751" xr:uid="{00000000-0005-0000-0000-00003F410000}"/>
    <cellStyle name="Normal 2 6 4 2" xfId="144" xr:uid="{00000000-0005-0000-0000-000040410000}"/>
    <cellStyle name="Normal 2 6 4 2 10" xfId="53752" xr:uid="{00000000-0005-0000-0000-000041410000}"/>
    <cellStyle name="Normal 2 6 4 2 2" xfId="185"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6"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2"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3"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1" xr:uid="{00000000-0005-0000-0000-000063410000}"/>
    <cellStyle name="Normal 2 6 5 10" xfId="53708" xr:uid="{00000000-0005-0000-0000-000064410000}"/>
    <cellStyle name="Normal 2 6 5 11" xfId="53753" xr:uid="{00000000-0005-0000-0000-000065410000}"/>
    <cellStyle name="Normal 2 6 5 2" xfId="148" xr:uid="{00000000-0005-0000-0000-000066410000}"/>
    <cellStyle name="Normal 2 6 5 2 2" xfId="189"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0"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6"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7"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5" xr:uid="{00000000-0005-0000-0000-000086410000}"/>
    <cellStyle name="Normal 2 6 6 10" xfId="53712" xr:uid="{00000000-0005-0000-0000-000087410000}"/>
    <cellStyle name="Normal 2 6 6 11" xfId="53755" xr:uid="{00000000-0005-0000-0000-000088410000}"/>
    <cellStyle name="Normal 2 6 6 2" xfId="152" xr:uid="{00000000-0005-0000-0000-000089410000}"/>
    <cellStyle name="Normal 2 6 6 2 2" xfId="193"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4"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0"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1"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8" xr:uid="{00000000-0005-0000-0000-0000A9410000}"/>
    <cellStyle name="Normal 2 6 7 2" xfId="179"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0"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0" xr:uid="{00000000-0005-0000-0000-0000BA410000}"/>
    <cellStyle name="Normal 2 6 8 2" xfId="174"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5"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6"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0"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3"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29" xr:uid="{00000000-0005-0000-0000-00000B600000}"/>
    <cellStyle name="Normal 3 2 2" xfId="96"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0"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97"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3"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4"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86" xr:uid="{00000000-0005-0000-0000-0000F6880000}"/>
    <cellStyle name="Normal 5 10" xfId="35304" xr:uid="{00000000-0005-0000-0000-0000F7880000}"/>
    <cellStyle name="Normal 5 2" xfId="100"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4" xr:uid="{00000000-0005-0000-0000-0000BD920000}"/>
    <cellStyle name="Normal 6 10" xfId="196"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2"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2"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08" xr:uid="{00000000-0005-0000-0000-0000D7920000}"/>
    <cellStyle name="Normal 6 2 2 10" xfId="53705" xr:uid="{00000000-0005-0000-0000-0000D8920000}"/>
    <cellStyle name="Normal 6 2 2 11" xfId="53761" xr:uid="{00000000-0005-0000-0000-0000D9920000}"/>
    <cellStyle name="Normal 6 2 2 2" xfId="145" xr:uid="{00000000-0005-0000-0000-0000DA920000}"/>
    <cellStyle name="Normal 6 2 2 2 10" xfId="53762" xr:uid="{00000000-0005-0000-0000-0000DB920000}"/>
    <cellStyle name="Normal 6 2 2 2 2" xfId="186"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7"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3"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4"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2" xr:uid="{00000000-0005-0000-0000-000005930000}"/>
    <cellStyle name="Normal 6 2 3 10" xfId="53709" xr:uid="{00000000-0005-0000-0000-000006930000}"/>
    <cellStyle name="Normal 6 2 3 11" xfId="53763" xr:uid="{00000000-0005-0000-0000-000007930000}"/>
    <cellStyle name="Normal 6 2 3 2" xfId="149" xr:uid="{00000000-0005-0000-0000-000008930000}"/>
    <cellStyle name="Normal 6 2 3 2 10" xfId="53764" xr:uid="{00000000-0005-0000-0000-000009930000}"/>
    <cellStyle name="Normal 6 2 3 2 2" xfId="190"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1"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7"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8"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6" xr:uid="{00000000-0005-0000-0000-00003D930000}"/>
    <cellStyle name="Normal 6 2 4 10" xfId="53713" xr:uid="{00000000-0005-0000-0000-00003E930000}"/>
    <cellStyle name="Normal 6 2 4 11" xfId="53765" xr:uid="{00000000-0005-0000-0000-00003F930000}"/>
    <cellStyle name="Normal 6 2 4 2" xfId="153" xr:uid="{00000000-0005-0000-0000-000040930000}"/>
    <cellStyle name="Normal 6 2 4 2 10" xfId="53766" xr:uid="{00000000-0005-0000-0000-000041930000}"/>
    <cellStyle name="Normal 6 2 4 2 2" xfId="194"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5"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1"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2"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39" xr:uid="{00000000-0005-0000-0000-000063930000}"/>
    <cellStyle name="Normal 6 2 5 10" xfId="53767" xr:uid="{00000000-0005-0000-0000-000064930000}"/>
    <cellStyle name="Normal 6 2 5 2" xfId="180"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1"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5" xr:uid="{00000000-0005-0000-0000-000078930000}"/>
    <cellStyle name="Normal 6 2 6 10" xfId="53768" xr:uid="{00000000-0005-0000-0000-000079930000}"/>
    <cellStyle name="Normal 6 2 6 2" xfId="176"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7"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7"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8"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5" xr:uid="{00000000-0005-0000-0000-000099930000}"/>
    <cellStyle name="Normal 6 3 10" xfId="53702" xr:uid="{00000000-0005-0000-0000-00009A930000}"/>
    <cellStyle name="Normal 6 3 11" xfId="53769" xr:uid="{00000000-0005-0000-0000-00009B930000}"/>
    <cellStyle name="Normal 6 3 2" xfId="142" xr:uid="{00000000-0005-0000-0000-00009C930000}"/>
    <cellStyle name="Normal 6 3 2 10" xfId="53770" xr:uid="{00000000-0005-0000-0000-00009D930000}"/>
    <cellStyle name="Normal 6 3 2 2" xfId="183"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4"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0"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1"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6" xr:uid="{00000000-0005-0000-0000-0000D5930000}"/>
    <cellStyle name="Normal 6 4 10" xfId="53703" xr:uid="{00000000-0005-0000-0000-0000D6930000}"/>
    <cellStyle name="Normal 6 4 11" xfId="53771" xr:uid="{00000000-0005-0000-0000-0000D7930000}"/>
    <cellStyle name="Normal 6 4 2" xfId="143" xr:uid="{00000000-0005-0000-0000-0000D8930000}"/>
    <cellStyle name="Normal 6 4 2 10" xfId="53772" xr:uid="{00000000-0005-0000-0000-0000D9930000}"/>
    <cellStyle name="Normal 6 4 2 2" xfId="184"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5"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1"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2"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0" xr:uid="{00000000-0005-0000-0000-00001B940000}"/>
    <cellStyle name="Normal 6 5 10" xfId="53707" xr:uid="{00000000-0005-0000-0000-00001C940000}"/>
    <cellStyle name="Normal 6 5 11" xfId="53773" xr:uid="{00000000-0005-0000-0000-00001D940000}"/>
    <cellStyle name="Normal 6 5 2" xfId="147" xr:uid="{00000000-0005-0000-0000-00001E940000}"/>
    <cellStyle name="Normal 6 5 2 10" xfId="53774" xr:uid="{00000000-0005-0000-0000-00001F940000}"/>
    <cellStyle name="Normal 6 5 2 2" xfId="188"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29"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5"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6"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4" xr:uid="{00000000-0005-0000-0000-000049940000}"/>
    <cellStyle name="Normal 6 6 10" xfId="53711" xr:uid="{00000000-0005-0000-0000-00004A940000}"/>
    <cellStyle name="Normal 6 6 11" xfId="53775" xr:uid="{00000000-0005-0000-0000-00004B940000}"/>
    <cellStyle name="Normal 6 6 2" xfId="151" xr:uid="{00000000-0005-0000-0000-00004C940000}"/>
    <cellStyle name="Normal 6 6 2 10" xfId="53776" xr:uid="{00000000-0005-0000-0000-00004D940000}"/>
    <cellStyle name="Normal 6 6 2 2" xfId="192"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3"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69"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0"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7"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8"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19"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29" xr:uid="{00000000-0005-0000-0000-000014950000}"/>
    <cellStyle name="Normal 6 8 10" xfId="53778" xr:uid="{00000000-0005-0000-0000-000015950000}"/>
    <cellStyle name="Normal 6 8 2" xfId="173"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4"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5"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1" xr:uid="{00000000-0005-0000-0000-0000E7970000}"/>
    <cellStyle name="Normal 7 10" xfId="38787" xr:uid="{00000000-0005-0000-0000-0000E8970000}"/>
    <cellStyle name="Normal 7 11" xfId="38786" xr:uid="{00000000-0005-0000-0000-0000E9970000}"/>
    <cellStyle name="Normal 7 2" xfId="241"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5" xr:uid="{6DBCCEF8-EFA8-4D28-B57F-2D0A6FD5C38E}"/>
    <cellStyle name="Normal 748" xfId="53892" xr:uid="{849373DA-F688-4DAE-B311-EB36F5CCD372}"/>
    <cellStyle name="Normal 749" xfId="53894" xr:uid="{85EEC5F6-139B-4FED-96EC-56F60E5A6A04}"/>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50" xfId="53896" xr:uid="{43575471-D7C7-4DB3-BD34-8CAF6F5414CF}"/>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19"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1" xr:uid="{00000000-0005-0000-0000-0000EA9C0000}"/>
    <cellStyle name="Normal 9 10" xfId="53717" xr:uid="{00000000-0005-0000-0000-0000EB9C0000}"/>
    <cellStyle name="Normal 9 11" xfId="53779" xr:uid="{00000000-0005-0000-0000-0000EC9C0000}"/>
    <cellStyle name="Normal 9 2" xfId="175"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6"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53889"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6" xr:uid="{845C1E15-D317-47DA-AD09-29C0F635C834}"/>
    <cellStyle name="Percent 157" xfId="53898" xr:uid="{E0251D81-BDB4-4051-A6B3-BEF350588F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1"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xfId="32" xr:uid="{00000000-0005-0000-0000-00001AAB0000}"/>
    <cellStyle name="Percent 3 2" xfId="99" xr:uid="{00000000-0005-0000-0000-00001B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xfId="127" xr:uid="{00000000-0005-0000-0000-000025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98"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4"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39"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3"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4"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35"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36"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37"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38"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39"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0"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1"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2"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3"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4"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45"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46"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47"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48"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49"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0"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1"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2"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3"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77"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4"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78"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55"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79"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56"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0"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57"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1"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58"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2"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59"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3"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0"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4"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1"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85"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2"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3"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4"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65"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66"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67"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68"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69"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0"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1"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2"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0"/>
  <tableStyles count="0" defaultTableStyle="TableStyleMedium9" defaultPivotStyle="PivotStyleLight16"/>
  <colors>
    <mruColors>
      <color rgb="FFFFCC99"/>
      <color rgb="FFCCFFCC"/>
      <color rgb="FFFFCCCC"/>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4.png"/><Relationship Id="rId7" Type="http://schemas.openxmlformats.org/officeDocument/2006/relationships/image" Target="../media/image7.png"/><Relationship Id="rId12" Type="http://schemas.microsoft.com/office/2007/relationships/hdphoto" Target="../media/hdphoto4.wdp"/><Relationship Id="rId2" Type="http://schemas.openxmlformats.org/officeDocument/2006/relationships/image" Target="../media/image3.png"/><Relationship Id="rId1" Type="http://schemas.openxmlformats.org/officeDocument/2006/relationships/image" Target="../media/image2.png"/><Relationship Id="rId6" Type="http://schemas.microsoft.com/office/2007/relationships/hdphoto" Target="../media/hdphoto1.wdp"/><Relationship Id="rId11" Type="http://schemas.openxmlformats.org/officeDocument/2006/relationships/image" Target="../media/image9.png"/><Relationship Id="rId5" Type="http://schemas.openxmlformats.org/officeDocument/2006/relationships/image" Target="../media/image6.png"/><Relationship Id="rId10" Type="http://schemas.microsoft.com/office/2007/relationships/hdphoto" Target="../media/hdphoto3.wdp"/><Relationship Id="rId4" Type="http://schemas.openxmlformats.org/officeDocument/2006/relationships/image" Target="../media/image5.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847728</xdr:colOff>
      <xdr:row>14</xdr:row>
      <xdr:rowOff>130176</xdr:rowOff>
    </xdr:from>
    <xdr:to>
      <xdr:col>1</xdr:col>
      <xdr:colOff>234951</xdr:colOff>
      <xdr:row>45</xdr:row>
      <xdr:rowOff>44450</xdr:rowOff>
    </xdr:to>
    <xdr:pic>
      <xdr:nvPicPr>
        <xdr:cNvPr id="3" name="Picture 2">
          <a:extLst>
            <a:ext uri="{FF2B5EF4-FFF2-40B4-BE49-F238E27FC236}">
              <a16:creationId xmlns:a16="http://schemas.microsoft.com/office/drawing/2014/main" id="{834E6B08-3A55-43CB-B757-8F2F7621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8" y="2397126"/>
          <a:ext cx="2425698" cy="493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72</xdr:row>
      <xdr:rowOff>0</xdr:rowOff>
    </xdr:from>
    <xdr:to>
      <xdr:col>3</xdr:col>
      <xdr:colOff>790575</xdr:colOff>
      <xdr:row>81</xdr:row>
      <xdr:rowOff>667368</xdr:rowOff>
    </xdr:to>
    <xdr:pic>
      <xdr:nvPicPr>
        <xdr:cNvPr id="10" name="Picture 9">
          <a:extLst>
            <a:ext uri="{FF2B5EF4-FFF2-40B4-BE49-F238E27FC236}">
              <a16:creationId xmlns:a16="http://schemas.microsoft.com/office/drawing/2014/main" id="{009BADF1-FC38-44A5-A820-484E07EED10E}"/>
            </a:ext>
          </a:extLst>
        </xdr:cNvPr>
        <xdr:cNvPicPr>
          <a:picLocks noChangeAspect="1"/>
        </xdr:cNvPicPr>
      </xdr:nvPicPr>
      <xdr:blipFill>
        <a:blip xmlns:r="http://schemas.openxmlformats.org/officeDocument/2006/relationships" r:embed="rId1">
          <a:grayscl/>
        </a:blip>
        <a:stretch>
          <a:fillRect/>
        </a:stretch>
      </xdr:blipFill>
      <xdr:spPr>
        <a:xfrm>
          <a:off x="0" y="14725650"/>
          <a:ext cx="7991475" cy="2867643"/>
        </a:xfrm>
        <a:prstGeom prst="rect">
          <a:avLst/>
        </a:prstGeom>
      </xdr:spPr>
    </xdr:pic>
    <xdr:clientData/>
  </xdr:twoCellAnchor>
  <xdr:twoCellAnchor editAs="oneCell">
    <xdr:from>
      <xdr:col>0</xdr:col>
      <xdr:colOff>57150</xdr:colOff>
      <xdr:row>81</xdr:row>
      <xdr:rowOff>600075</xdr:rowOff>
    </xdr:from>
    <xdr:to>
      <xdr:col>3</xdr:col>
      <xdr:colOff>838200</xdr:colOff>
      <xdr:row>84</xdr:row>
      <xdr:rowOff>30640</xdr:rowOff>
    </xdr:to>
    <xdr:pic>
      <xdr:nvPicPr>
        <xdr:cNvPr id="11" name="Picture 10">
          <a:extLst>
            <a:ext uri="{FF2B5EF4-FFF2-40B4-BE49-F238E27FC236}">
              <a16:creationId xmlns:a16="http://schemas.microsoft.com/office/drawing/2014/main" id="{E352207D-5112-42C1-A07A-159ECFABB35E}"/>
            </a:ext>
          </a:extLst>
        </xdr:cNvPr>
        <xdr:cNvPicPr>
          <a:picLocks noChangeAspect="1"/>
        </xdr:cNvPicPr>
      </xdr:nvPicPr>
      <xdr:blipFill>
        <a:blip xmlns:r="http://schemas.openxmlformats.org/officeDocument/2006/relationships" r:embed="rId2">
          <a:grayscl/>
        </a:blip>
        <a:stretch>
          <a:fillRect/>
        </a:stretch>
      </xdr:blipFill>
      <xdr:spPr>
        <a:xfrm>
          <a:off x="57150" y="17526000"/>
          <a:ext cx="7981950" cy="649765"/>
        </a:xfrm>
        <a:prstGeom prst="rect">
          <a:avLst/>
        </a:prstGeom>
      </xdr:spPr>
    </xdr:pic>
    <xdr:clientData/>
  </xdr:twoCellAnchor>
  <xdr:twoCellAnchor editAs="oneCell">
    <xdr:from>
      <xdr:col>0</xdr:col>
      <xdr:colOff>0</xdr:colOff>
      <xdr:row>85</xdr:row>
      <xdr:rowOff>0</xdr:rowOff>
    </xdr:from>
    <xdr:to>
      <xdr:col>3</xdr:col>
      <xdr:colOff>1526084</xdr:colOff>
      <xdr:row>102</xdr:row>
      <xdr:rowOff>116996</xdr:rowOff>
    </xdr:to>
    <xdr:pic>
      <xdr:nvPicPr>
        <xdr:cNvPr id="12" name="Picture 11">
          <a:extLst>
            <a:ext uri="{FF2B5EF4-FFF2-40B4-BE49-F238E27FC236}">
              <a16:creationId xmlns:a16="http://schemas.microsoft.com/office/drawing/2014/main" id="{86E2A44E-D79C-4CCD-B7A1-BBF99A2962E2}"/>
            </a:ext>
          </a:extLst>
        </xdr:cNvPr>
        <xdr:cNvPicPr>
          <a:picLocks noChangeAspect="1"/>
        </xdr:cNvPicPr>
      </xdr:nvPicPr>
      <xdr:blipFill>
        <a:blip xmlns:r="http://schemas.openxmlformats.org/officeDocument/2006/relationships" r:embed="rId3">
          <a:grayscl/>
        </a:blip>
        <a:stretch>
          <a:fillRect/>
        </a:stretch>
      </xdr:blipFill>
      <xdr:spPr>
        <a:xfrm>
          <a:off x="0" y="18307050"/>
          <a:ext cx="8726984" cy="3831746"/>
        </a:xfrm>
        <a:prstGeom prst="rect">
          <a:avLst/>
        </a:prstGeom>
      </xdr:spPr>
    </xdr:pic>
    <xdr:clientData/>
  </xdr:twoCellAnchor>
  <xdr:twoCellAnchor editAs="oneCell">
    <xdr:from>
      <xdr:col>0</xdr:col>
      <xdr:colOff>19050</xdr:colOff>
      <xdr:row>101</xdr:row>
      <xdr:rowOff>133350</xdr:rowOff>
    </xdr:from>
    <xdr:to>
      <xdr:col>3</xdr:col>
      <xdr:colOff>1743075</xdr:colOff>
      <xdr:row>106</xdr:row>
      <xdr:rowOff>47535</xdr:rowOff>
    </xdr:to>
    <xdr:pic>
      <xdr:nvPicPr>
        <xdr:cNvPr id="13" name="Picture 12">
          <a:extLst>
            <a:ext uri="{FF2B5EF4-FFF2-40B4-BE49-F238E27FC236}">
              <a16:creationId xmlns:a16="http://schemas.microsoft.com/office/drawing/2014/main" id="{1F40D259-56B3-48CF-96A8-931F7A9EC28A}"/>
            </a:ext>
          </a:extLst>
        </xdr:cNvPr>
        <xdr:cNvPicPr>
          <a:picLocks noChangeAspect="1"/>
        </xdr:cNvPicPr>
      </xdr:nvPicPr>
      <xdr:blipFill>
        <a:blip xmlns:r="http://schemas.openxmlformats.org/officeDocument/2006/relationships" r:embed="rId4">
          <a:grayscl/>
        </a:blip>
        <a:stretch>
          <a:fillRect/>
        </a:stretch>
      </xdr:blipFill>
      <xdr:spPr>
        <a:xfrm>
          <a:off x="19050" y="21993225"/>
          <a:ext cx="8924925" cy="723810"/>
        </a:xfrm>
        <a:prstGeom prst="rect">
          <a:avLst/>
        </a:prstGeom>
      </xdr:spPr>
    </xdr:pic>
    <xdr:clientData/>
  </xdr:twoCellAnchor>
  <xdr:twoCellAnchor editAs="oneCell">
    <xdr:from>
      <xdr:col>0</xdr:col>
      <xdr:colOff>0</xdr:colOff>
      <xdr:row>175</xdr:row>
      <xdr:rowOff>0</xdr:rowOff>
    </xdr:from>
    <xdr:to>
      <xdr:col>2</xdr:col>
      <xdr:colOff>628649</xdr:colOff>
      <xdr:row>190</xdr:row>
      <xdr:rowOff>56839</xdr:rowOff>
    </xdr:to>
    <xdr:pic>
      <xdr:nvPicPr>
        <xdr:cNvPr id="2" name="Picture 1">
          <a:extLst>
            <a:ext uri="{FF2B5EF4-FFF2-40B4-BE49-F238E27FC236}">
              <a16:creationId xmlns:a16="http://schemas.microsoft.com/office/drawing/2014/main" id="{9F3A5ED6-B4C4-4B6B-942E-DFFF7D12A6D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a:off x="0" y="36080700"/>
          <a:ext cx="7000874" cy="2485714"/>
        </a:xfrm>
        <a:prstGeom prst="rect">
          <a:avLst/>
        </a:prstGeom>
      </xdr:spPr>
    </xdr:pic>
    <xdr:clientData/>
  </xdr:twoCellAnchor>
  <xdr:twoCellAnchor editAs="oneCell">
    <xdr:from>
      <xdr:col>0</xdr:col>
      <xdr:colOff>0</xdr:colOff>
      <xdr:row>190</xdr:row>
      <xdr:rowOff>28575</xdr:rowOff>
    </xdr:from>
    <xdr:to>
      <xdr:col>2</xdr:col>
      <xdr:colOff>696126</xdr:colOff>
      <xdr:row>193</xdr:row>
      <xdr:rowOff>123752</xdr:rowOff>
    </xdr:to>
    <xdr:pic>
      <xdr:nvPicPr>
        <xdr:cNvPr id="3" name="Picture 2">
          <a:extLst>
            <a:ext uri="{FF2B5EF4-FFF2-40B4-BE49-F238E27FC236}">
              <a16:creationId xmlns:a16="http://schemas.microsoft.com/office/drawing/2014/main" id="{B0F16DF6-8390-4221-8261-723335085069}"/>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0"/>
                  </a14:imgEffect>
                </a14:imgLayer>
              </a14:imgProps>
            </a:ext>
          </a:extLst>
        </a:blip>
        <a:stretch>
          <a:fillRect/>
        </a:stretch>
      </xdr:blipFill>
      <xdr:spPr>
        <a:xfrm>
          <a:off x="0" y="38538150"/>
          <a:ext cx="7068351" cy="580952"/>
        </a:xfrm>
        <a:prstGeom prst="rect">
          <a:avLst/>
        </a:prstGeom>
      </xdr:spPr>
    </xdr:pic>
    <xdr:clientData/>
  </xdr:twoCellAnchor>
  <xdr:twoCellAnchor editAs="oneCell">
    <xdr:from>
      <xdr:col>0</xdr:col>
      <xdr:colOff>0</xdr:colOff>
      <xdr:row>195</xdr:row>
      <xdr:rowOff>0</xdr:rowOff>
    </xdr:from>
    <xdr:to>
      <xdr:col>3</xdr:col>
      <xdr:colOff>1076325</xdr:colOff>
      <xdr:row>217</xdr:row>
      <xdr:rowOff>18602</xdr:rowOff>
    </xdr:to>
    <xdr:pic>
      <xdr:nvPicPr>
        <xdr:cNvPr id="4" name="Picture 3">
          <a:extLst>
            <a:ext uri="{FF2B5EF4-FFF2-40B4-BE49-F238E27FC236}">
              <a16:creationId xmlns:a16="http://schemas.microsoft.com/office/drawing/2014/main" id="{D0A45159-0805-4340-B995-986E6FDA943F}"/>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tretch>
          <a:fillRect/>
        </a:stretch>
      </xdr:blipFill>
      <xdr:spPr>
        <a:xfrm>
          <a:off x="0" y="39319200"/>
          <a:ext cx="8277225" cy="3580952"/>
        </a:xfrm>
        <a:prstGeom prst="rect">
          <a:avLst/>
        </a:prstGeom>
      </xdr:spPr>
    </xdr:pic>
    <xdr:clientData/>
  </xdr:twoCellAnchor>
  <xdr:twoCellAnchor editAs="oneCell">
    <xdr:from>
      <xdr:col>0</xdr:col>
      <xdr:colOff>0</xdr:colOff>
      <xdr:row>217</xdr:row>
      <xdr:rowOff>0</xdr:rowOff>
    </xdr:from>
    <xdr:to>
      <xdr:col>3</xdr:col>
      <xdr:colOff>1076324</xdr:colOff>
      <xdr:row>220</xdr:row>
      <xdr:rowOff>74519</xdr:rowOff>
    </xdr:to>
    <xdr:pic>
      <xdr:nvPicPr>
        <xdr:cNvPr id="5" name="Picture 4">
          <a:extLst>
            <a:ext uri="{FF2B5EF4-FFF2-40B4-BE49-F238E27FC236}">
              <a16:creationId xmlns:a16="http://schemas.microsoft.com/office/drawing/2014/main" id="{01D06E38-FD1C-49B1-932D-9EB93C5091AE}"/>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Lst>
        </a:blip>
        <a:srcRect r="4941" b="29119"/>
        <a:stretch/>
      </xdr:blipFill>
      <xdr:spPr>
        <a:xfrm>
          <a:off x="0" y="42881550"/>
          <a:ext cx="8277224" cy="56029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library.ferc.gov/eLibrary/filelist?accession_number=20250416-8074" TargetMode="External"/><Relationship Id="rId1" Type="http://schemas.openxmlformats.org/officeDocument/2006/relationships/hyperlink" Target="https://www.sce.com/regulatory/open-access-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tabSelected="1" zoomScaleNormal="100" workbookViewId="0"/>
  </sheetViews>
  <sheetFormatPr defaultColWidth="9.453125" defaultRowHeight="12.5"/>
  <cols>
    <col min="3" max="3" width="8.453125" customWidth="1"/>
  </cols>
  <sheetData>
    <row r="2" spans="1:14" ht="28">
      <c r="C2" s="118"/>
      <c r="D2" s="119"/>
      <c r="E2" s="119"/>
      <c r="F2" s="119"/>
      <c r="G2" s="119"/>
      <c r="H2" s="119"/>
    </row>
    <row r="3" spans="1:14">
      <c r="D3" s="6"/>
    </row>
    <row r="4" spans="1:14" ht="23">
      <c r="B4" s="121"/>
      <c r="C4" s="121"/>
      <c r="D4" s="121"/>
      <c r="E4" s="121"/>
      <c r="F4" s="121"/>
      <c r="G4" s="121"/>
      <c r="H4" s="121"/>
      <c r="I4" s="121"/>
    </row>
    <row r="5" spans="1:14" ht="23">
      <c r="B5" s="11"/>
      <c r="C5" s="47"/>
      <c r="D5" s="121"/>
      <c r="E5" s="119"/>
      <c r="F5" s="119"/>
      <c r="G5" s="119"/>
      <c r="H5" s="47"/>
      <c r="I5" s="47"/>
    </row>
    <row r="6" spans="1:14" ht="23">
      <c r="A6" s="121"/>
      <c r="B6" s="121"/>
      <c r="C6" s="121"/>
      <c r="D6" s="121"/>
      <c r="E6" s="121"/>
      <c r="F6" s="121"/>
      <c r="G6" s="121"/>
      <c r="H6" s="121"/>
      <c r="I6" s="121"/>
      <c r="J6" s="121"/>
      <c r="K6" s="121"/>
      <c r="L6" s="8"/>
      <c r="M6" s="8"/>
      <c r="N6" s="8"/>
    </row>
    <row r="8" spans="1:14" ht="25">
      <c r="A8" s="120"/>
      <c r="B8" s="120"/>
      <c r="C8" s="120"/>
      <c r="D8" s="120"/>
      <c r="E8" s="120"/>
      <c r="F8" s="120"/>
      <c r="G8" s="120"/>
      <c r="H8" s="120"/>
      <c r="I8" s="120"/>
      <c r="J8" s="120"/>
      <c r="K8" s="120"/>
    </row>
    <row r="9" spans="1:14" ht="13">
      <c r="A9" s="7" t="s">
        <v>0</v>
      </c>
      <c r="D9" s="1"/>
    </row>
    <row r="10" spans="1:14" ht="20">
      <c r="A10" s="122" t="s">
        <v>1</v>
      </c>
      <c r="B10" s="122"/>
      <c r="C10" s="122"/>
      <c r="D10" s="122"/>
      <c r="E10" s="122"/>
      <c r="F10" s="122"/>
      <c r="G10" s="122"/>
      <c r="H10" s="122"/>
      <c r="I10" s="122"/>
      <c r="J10" s="122"/>
      <c r="K10" s="122"/>
    </row>
  </sheetData>
  <mergeCells count="6">
    <mergeCell ref="C2:H2"/>
    <mergeCell ref="A8:K8"/>
    <mergeCell ref="B4:I4"/>
    <mergeCell ref="D5:G5"/>
    <mergeCell ref="A10:K10"/>
    <mergeCell ref="A6:K6"/>
  </mergeCells>
  <pageMargins left="0.7" right="0.7" top="1.1825000000000001" bottom="0.75" header="0.3" footer="0.3"/>
  <pageSetup scale="88" orientation="portrait" r:id="rId1"/>
  <headerFooter>
    <oddHeader xml:space="preserve">&amp;R2026 Draft Annual Update
West of Devers Formula Rate
Workpapers
&amp;A
Page &amp;P of &amp;N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D006-FB34-4A42-977B-39525429DCA6}">
  <dimension ref="A1:F175"/>
  <sheetViews>
    <sheetView zoomScaleNormal="100" zoomScaleSheetLayoutView="90" workbookViewId="0">
      <selection activeCell="F28" sqref="F28"/>
    </sheetView>
  </sheetViews>
  <sheetFormatPr defaultRowHeight="12.5"/>
  <cols>
    <col min="1" max="1" width="28" customWidth="1"/>
    <col min="2" max="2" width="62.1796875" bestFit="1" customWidth="1"/>
    <col min="3" max="3" width="17.81640625" bestFit="1" customWidth="1"/>
    <col min="4" max="4" width="31.81640625" customWidth="1"/>
    <col min="5" max="5" width="24.26953125" customWidth="1"/>
  </cols>
  <sheetData>
    <row r="1" spans="1:5">
      <c r="A1" s="6" t="s">
        <v>108</v>
      </c>
      <c r="B1" s="16"/>
    </row>
    <row r="3" spans="1:5" ht="13">
      <c r="A3" t="s">
        <v>104</v>
      </c>
      <c r="B3" s="4" t="s">
        <v>105</v>
      </c>
      <c r="D3" t="s">
        <v>106</v>
      </c>
    </row>
    <row r="4" spans="1:5" ht="36.75" customHeight="1">
      <c r="A4" t="s">
        <v>116</v>
      </c>
      <c r="B4" s="93">
        <f>D42</f>
        <v>2889585.0487276502</v>
      </c>
      <c r="D4" s="126" t="s">
        <v>133</v>
      </c>
      <c r="E4" s="126"/>
    </row>
    <row r="5" spans="1:5" ht="28.5" customHeight="1">
      <c r="A5" t="s">
        <v>117</v>
      </c>
      <c r="B5" s="93">
        <f>D143</f>
        <v>2942537.3659611312</v>
      </c>
      <c r="D5" s="125" t="s">
        <v>134</v>
      </c>
      <c r="E5" s="125"/>
    </row>
    <row r="6" spans="1:5" ht="40.5" customHeight="1">
      <c r="A6" t="s">
        <v>118</v>
      </c>
      <c r="B6" s="94">
        <f>D71</f>
        <v>512728.06114543806</v>
      </c>
      <c r="C6" s="14"/>
      <c r="D6" s="126" t="s">
        <v>135</v>
      </c>
      <c r="E6" s="126"/>
    </row>
    <row r="7" spans="1:5" ht="29.25" customHeight="1">
      <c r="A7" t="s">
        <v>119</v>
      </c>
      <c r="B7" s="94">
        <f>D172</f>
        <v>504201.84688220924</v>
      </c>
      <c r="C7" s="14"/>
      <c r="D7" s="125" t="s">
        <v>136</v>
      </c>
      <c r="E7" s="125"/>
    </row>
    <row r="8" spans="1:5">
      <c r="B8" s="6"/>
      <c r="C8" s="14"/>
      <c r="E8" s="6"/>
    </row>
    <row r="9" spans="1:5">
      <c r="A9" t="s">
        <v>107</v>
      </c>
      <c r="B9" s="94">
        <f>SUM(B4:B8)</f>
        <v>6849052.322716428</v>
      </c>
      <c r="C9" s="14"/>
      <c r="D9" t="s">
        <v>110</v>
      </c>
      <c r="E9" s="6"/>
    </row>
    <row r="10" spans="1:5">
      <c r="B10" s="94"/>
      <c r="C10" s="14"/>
      <c r="E10" s="6"/>
    </row>
    <row r="11" spans="1:5">
      <c r="B11" s="6"/>
      <c r="C11" s="14"/>
      <c r="E11" s="6"/>
    </row>
    <row r="12" spans="1:5" ht="13">
      <c r="A12" s="1" t="s">
        <v>121</v>
      </c>
      <c r="B12" s="43"/>
      <c r="C12" s="14"/>
      <c r="E12" s="6"/>
    </row>
    <row r="13" spans="1:5">
      <c r="B13" s="43"/>
      <c r="C13" s="74"/>
      <c r="D13" s="93"/>
      <c r="E13" s="94"/>
    </row>
    <row r="14" spans="1:5" ht="14.5">
      <c r="A14" s="62" t="s">
        <v>91</v>
      </c>
      <c r="C14" s="61"/>
      <c r="D14" s="63"/>
      <c r="E14" s="6"/>
    </row>
    <row r="15" spans="1:5" ht="6.75" customHeight="1">
      <c r="A15" s="62"/>
      <c r="B15" s="61"/>
      <c r="C15" s="61"/>
      <c r="D15" s="61"/>
      <c r="E15" s="6"/>
    </row>
    <row r="16" spans="1:5" ht="14.5">
      <c r="A16" s="81" t="s">
        <v>75</v>
      </c>
      <c r="C16" s="61"/>
      <c r="D16" s="65"/>
      <c r="E16" s="6"/>
    </row>
    <row r="17" spans="1:5" ht="14.5">
      <c r="A17" s="53" t="s">
        <v>57</v>
      </c>
      <c r="B17" s="62" t="s">
        <v>88</v>
      </c>
      <c r="C17" s="61"/>
      <c r="D17" s="65"/>
    </row>
    <row r="18" spans="1:5" ht="26">
      <c r="A18" s="89">
        <v>1</v>
      </c>
      <c r="B18" s="63" t="s">
        <v>89</v>
      </c>
      <c r="C18" s="64">
        <v>400000000</v>
      </c>
      <c r="D18" s="87">
        <f>C18/C19</f>
        <v>0.6296000916500335</v>
      </c>
    </row>
    <row r="19" spans="1:5" ht="26">
      <c r="A19" s="89">
        <f>A18+1</f>
        <v>2</v>
      </c>
      <c r="B19" s="63" t="s">
        <v>90</v>
      </c>
      <c r="C19" s="85">
        <v>635323922.7645191</v>
      </c>
      <c r="D19" s="65"/>
    </row>
    <row r="20" spans="1:5" ht="14.5">
      <c r="A20" s="89"/>
      <c r="B20" s="61"/>
      <c r="C20" s="61"/>
      <c r="D20" s="65"/>
      <c r="E20" s="51"/>
    </row>
    <row r="21" spans="1:5" ht="14.5">
      <c r="A21" s="89"/>
      <c r="B21" s="62" t="s">
        <v>76</v>
      </c>
      <c r="C21" s="61"/>
      <c r="D21" s="65"/>
      <c r="E21" s="51"/>
    </row>
    <row r="22" spans="1:5" ht="14.5">
      <c r="A22" s="89">
        <f>A19+1</f>
        <v>3</v>
      </c>
      <c r="B22" s="61" t="s">
        <v>77</v>
      </c>
      <c r="C22" s="64">
        <v>145</v>
      </c>
      <c r="D22" s="67">
        <f>C22/C23</f>
        <v>0.79234972677595628</v>
      </c>
      <c r="E22" s="52"/>
    </row>
    <row r="23" spans="1:5" ht="14.5">
      <c r="A23" s="89">
        <f>A22+1</f>
        <v>4</v>
      </c>
      <c r="B23" s="61" t="s">
        <v>78</v>
      </c>
      <c r="C23" s="61">
        <v>183</v>
      </c>
      <c r="D23" s="61"/>
      <c r="E23" s="57"/>
    </row>
    <row r="24" spans="1:5" ht="14.5">
      <c r="A24" s="89"/>
      <c r="B24" s="61"/>
      <c r="C24" s="61"/>
      <c r="D24" s="61"/>
      <c r="E24" s="6"/>
    </row>
    <row r="25" spans="1:5" ht="14.5">
      <c r="A25" s="89"/>
      <c r="B25" s="62" t="s">
        <v>79</v>
      </c>
      <c r="C25" s="61"/>
      <c r="D25" s="61"/>
      <c r="E25" s="51"/>
    </row>
    <row r="26" spans="1:5" ht="14.5">
      <c r="A26" s="89">
        <f>A23+1</f>
        <v>5</v>
      </c>
      <c r="B26" s="61" t="s">
        <v>80</v>
      </c>
      <c r="C26" s="64">
        <v>101685535.45999999</v>
      </c>
      <c r="D26" s="68">
        <f>C26/C27</f>
        <v>2.0398542954503884E-2</v>
      </c>
      <c r="E26" s="51"/>
    </row>
    <row r="27" spans="1:5" ht="14.5">
      <c r="A27" s="89">
        <f>A26+1</f>
        <v>6</v>
      </c>
      <c r="B27" s="92" t="s">
        <v>113</v>
      </c>
      <c r="C27" s="61">
        <v>4984941115</v>
      </c>
      <c r="D27" s="61"/>
    </row>
    <row r="28" spans="1:5" ht="14.5">
      <c r="A28" s="89"/>
      <c r="B28" s="92"/>
      <c r="C28" s="61"/>
      <c r="D28" s="61"/>
    </row>
    <row r="29" spans="1:5" ht="14.5">
      <c r="A29" s="89">
        <f>A27+1</f>
        <v>7</v>
      </c>
      <c r="B29" s="97" t="s">
        <v>122</v>
      </c>
      <c r="C29" s="61"/>
      <c r="D29" s="61"/>
    </row>
    <row r="30" spans="1:5" ht="14.5">
      <c r="A30" s="89">
        <f>A29+1</f>
        <v>8</v>
      </c>
      <c r="B30" s="98" t="s">
        <v>123</v>
      </c>
      <c r="C30" s="61">
        <v>400000000</v>
      </c>
      <c r="D30" s="61"/>
    </row>
    <row r="31" spans="1:5" ht="14.5">
      <c r="A31" s="89">
        <f>A30+1</f>
        <v>9</v>
      </c>
      <c r="B31" s="99" t="s">
        <v>124</v>
      </c>
      <c r="C31" s="64">
        <v>-18886802</v>
      </c>
      <c r="D31" s="61"/>
    </row>
    <row r="32" spans="1:5" ht="14.5">
      <c r="A32" s="89">
        <f>A31+1</f>
        <v>10</v>
      </c>
      <c r="B32" s="100" t="s">
        <v>125</v>
      </c>
      <c r="C32" s="61">
        <f>SUM(C30:C31)</f>
        <v>381113198</v>
      </c>
      <c r="D32" s="61"/>
    </row>
    <row r="33" spans="1:5" ht="14.5">
      <c r="A33" s="89"/>
      <c r="B33" s="61"/>
      <c r="C33" s="61"/>
      <c r="D33" s="61"/>
      <c r="E33" s="52"/>
    </row>
    <row r="34" spans="1:5" ht="14.5">
      <c r="A34" s="89"/>
      <c r="B34" s="62" t="s">
        <v>101</v>
      </c>
      <c r="C34" s="61"/>
      <c r="D34" s="61"/>
      <c r="E34" s="56"/>
    </row>
    <row r="35" spans="1:5" ht="14.5">
      <c r="A35" s="89">
        <f>A32+1</f>
        <v>11</v>
      </c>
      <c r="B35" s="63" t="s">
        <v>92</v>
      </c>
      <c r="C35" s="61"/>
      <c r="D35" s="85">
        <f>C32</f>
        <v>381113198</v>
      </c>
      <c r="E35" s="56"/>
    </row>
    <row r="36" spans="1:5" ht="14.5">
      <c r="A36" s="89">
        <f t="shared" ref="A36:A41" si="0">A35+1</f>
        <v>12</v>
      </c>
      <c r="B36" s="61" t="s">
        <v>93</v>
      </c>
      <c r="C36" s="61"/>
      <c r="D36" s="86">
        <f>D22</f>
        <v>0.79234972677595628</v>
      </c>
      <c r="E36" s="56"/>
    </row>
    <row r="37" spans="1:5" ht="14.5">
      <c r="A37" s="89">
        <f t="shared" si="0"/>
        <v>13</v>
      </c>
      <c r="B37" s="61" t="s">
        <v>94</v>
      </c>
      <c r="C37" s="61"/>
      <c r="D37" s="61">
        <f>D35*D36</f>
        <v>301974938.3060109</v>
      </c>
      <c r="E37" s="56"/>
    </row>
    <row r="38" spans="1:5" ht="14.5">
      <c r="A38" s="89">
        <f t="shared" si="0"/>
        <v>14</v>
      </c>
      <c r="B38" s="69" t="s">
        <v>126</v>
      </c>
      <c r="C38" s="61"/>
      <c r="D38" s="70">
        <v>0.93820000000000003</v>
      </c>
    </row>
    <row r="39" spans="1:5" ht="14.5">
      <c r="A39" s="89">
        <f t="shared" si="0"/>
        <v>15</v>
      </c>
      <c r="B39" s="61" t="s">
        <v>127</v>
      </c>
      <c r="C39" s="61"/>
      <c r="D39" s="61">
        <f>D37*D38</f>
        <v>283312887.11869943</v>
      </c>
      <c r="E39" s="52"/>
    </row>
    <row r="40" spans="1:5" ht="14.5">
      <c r="A40" s="89">
        <f t="shared" si="0"/>
        <v>16</v>
      </c>
      <c r="B40" s="61" t="s">
        <v>95</v>
      </c>
      <c r="C40" s="61"/>
      <c r="D40" s="72">
        <f>D26</f>
        <v>2.0398542954503884E-2</v>
      </c>
      <c r="E40" s="56"/>
    </row>
    <row r="41" spans="1:5" ht="15" thickBot="1">
      <c r="A41" s="89">
        <f t="shared" si="0"/>
        <v>17</v>
      </c>
      <c r="B41" s="61" t="s">
        <v>96</v>
      </c>
      <c r="C41" s="61"/>
      <c r="D41" s="91">
        <f>D39*D40</f>
        <v>5779170.0974553004</v>
      </c>
      <c r="E41" s="56"/>
    </row>
    <row r="42" spans="1:5" ht="15" thickBot="1">
      <c r="A42" s="89">
        <f>A41+1</f>
        <v>18</v>
      </c>
      <c r="B42" s="61" t="s">
        <v>111</v>
      </c>
      <c r="C42" s="61"/>
      <c r="D42" s="84">
        <f>D41/2</f>
        <v>2889585.0487276502</v>
      </c>
      <c r="E42" s="56"/>
    </row>
    <row r="43" spans="1:5">
      <c r="A43" s="88"/>
      <c r="B43" s="61"/>
      <c r="C43" s="61"/>
      <c r="D43" s="61"/>
    </row>
    <row r="44" spans="1:5" ht="13">
      <c r="A44" s="81" t="s">
        <v>109</v>
      </c>
      <c r="C44" s="61"/>
      <c r="D44" s="61"/>
    </row>
    <row r="45" spans="1:5" ht="6.75" customHeight="1">
      <c r="A45" s="65"/>
      <c r="B45" s="61"/>
      <c r="C45" s="61"/>
      <c r="D45" s="61"/>
      <c r="E45" s="51"/>
    </row>
    <row r="46" spans="1:5" ht="14.5">
      <c r="A46" s="65"/>
      <c r="B46" s="62" t="s">
        <v>88</v>
      </c>
      <c r="C46" s="61"/>
      <c r="D46" s="65"/>
      <c r="E46" s="51"/>
    </row>
    <row r="47" spans="1:5" ht="26">
      <c r="A47" s="89">
        <f>A42+1</f>
        <v>19</v>
      </c>
      <c r="B47" s="63" t="s">
        <v>89</v>
      </c>
      <c r="C47" s="64">
        <v>400000000</v>
      </c>
      <c r="D47" s="87">
        <f>C47/C48</f>
        <v>0.6296000916500335</v>
      </c>
    </row>
    <row r="48" spans="1:5" ht="26">
      <c r="A48" s="89">
        <f>A47+1</f>
        <v>20</v>
      </c>
      <c r="B48" s="63" t="s">
        <v>90</v>
      </c>
      <c r="C48" s="85">
        <v>635323922.7645191</v>
      </c>
      <c r="D48" s="65"/>
    </row>
    <row r="49" spans="1:4" ht="14.5">
      <c r="A49" s="89"/>
      <c r="B49" s="61"/>
      <c r="C49" s="61"/>
      <c r="D49" s="61"/>
    </row>
    <row r="50" spans="1:4" ht="14.5">
      <c r="A50" s="89"/>
      <c r="B50" s="62" t="s">
        <v>76</v>
      </c>
      <c r="C50" s="61"/>
      <c r="D50" s="61"/>
    </row>
    <row r="51" spans="1:4" ht="14.5">
      <c r="A51" s="89">
        <f>A48+1</f>
        <v>21</v>
      </c>
      <c r="B51" s="61" t="s">
        <v>81</v>
      </c>
      <c r="C51" s="64">
        <v>38</v>
      </c>
      <c r="D51" s="67">
        <f>C51/C52</f>
        <v>0.20765027322404372</v>
      </c>
    </row>
    <row r="52" spans="1:4" ht="14.5">
      <c r="A52" s="89">
        <f>A51+1</f>
        <v>22</v>
      </c>
      <c r="B52" s="61" t="s">
        <v>78</v>
      </c>
      <c r="C52" s="61">
        <v>183</v>
      </c>
      <c r="D52" s="67"/>
    </row>
    <row r="53" spans="1:4" ht="14.5">
      <c r="A53" s="89"/>
      <c r="B53" s="61"/>
      <c r="C53" s="61"/>
      <c r="D53" s="61"/>
    </row>
    <row r="54" spans="1:4" ht="14.5">
      <c r="A54" s="89"/>
      <c r="B54" s="62" t="s">
        <v>79</v>
      </c>
      <c r="C54" s="61"/>
      <c r="D54" s="61"/>
    </row>
    <row r="55" spans="1:4" ht="14.5">
      <c r="A55" s="89">
        <f>A52+1</f>
        <v>23</v>
      </c>
      <c r="B55" s="61" t="s">
        <v>80</v>
      </c>
      <c r="C55" s="64">
        <v>92322290.109999999</v>
      </c>
      <c r="D55" s="68">
        <f>C55/C56</f>
        <v>1.3811319057728418E-2</v>
      </c>
    </row>
    <row r="56" spans="1:4" ht="14.5">
      <c r="A56" s="89">
        <f>A55+1</f>
        <v>24</v>
      </c>
      <c r="B56" s="92" t="s">
        <v>113</v>
      </c>
      <c r="C56" s="61">
        <v>6684538220</v>
      </c>
      <c r="D56" s="61"/>
    </row>
    <row r="57" spans="1:4" ht="14.5">
      <c r="A57" s="89"/>
      <c r="B57" s="92"/>
      <c r="C57" s="61"/>
      <c r="D57" s="61"/>
    </row>
    <row r="58" spans="1:4" ht="14.5">
      <c r="A58" s="89"/>
      <c r="B58" s="97" t="s">
        <v>122</v>
      </c>
      <c r="C58" s="61"/>
      <c r="D58" s="61"/>
    </row>
    <row r="59" spans="1:4" ht="14.5">
      <c r="A59" s="89">
        <f>A56+1</f>
        <v>25</v>
      </c>
      <c r="B59" s="98" t="s">
        <v>123</v>
      </c>
      <c r="C59" s="61">
        <v>400000000</v>
      </c>
      <c r="D59" s="61"/>
    </row>
    <row r="60" spans="1:4" ht="14.5">
      <c r="A60" s="89">
        <f>A59+1</f>
        <v>26</v>
      </c>
      <c r="B60" s="99" t="s">
        <v>124</v>
      </c>
      <c r="C60" s="64">
        <v>-18886802</v>
      </c>
      <c r="D60" s="61"/>
    </row>
    <row r="61" spans="1:4" ht="14.5">
      <c r="A61" s="89">
        <f>A60+1</f>
        <v>27</v>
      </c>
      <c r="B61" s="100" t="s">
        <v>125</v>
      </c>
      <c r="C61" s="61">
        <f>SUM(C59:C60)</f>
        <v>381113198</v>
      </c>
      <c r="D61" s="61"/>
    </row>
    <row r="62" spans="1:4" ht="14.5">
      <c r="A62" s="89"/>
      <c r="B62" s="61"/>
      <c r="C62" s="61"/>
      <c r="D62" s="61"/>
    </row>
    <row r="63" spans="1:4" ht="14.5">
      <c r="A63" s="89"/>
      <c r="B63" s="62" t="s">
        <v>102</v>
      </c>
      <c r="C63" s="61"/>
      <c r="D63" s="61"/>
    </row>
    <row r="64" spans="1:4" ht="14.5">
      <c r="A64" s="89">
        <f>A61+1</f>
        <v>28</v>
      </c>
      <c r="B64" s="63" t="s">
        <v>92</v>
      </c>
      <c r="C64" s="61"/>
      <c r="D64" s="85">
        <f>C61</f>
        <v>381113198</v>
      </c>
    </row>
    <row r="65" spans="1:4" ht="14.5">
      <c r="A65" s="89">
        <f>A64+1</f>
        <v>29</v>
      </c>
      <c r="B65" s="61" t="s">
        <v>97</v>
      </c>
      <c r="C65" s="61"/>
      <c r="D65" s="86">
        <f>D51</f>
        <v>0.20765027322404372</v>
      </c>
    </row>
    <row r="66" spans="1:4" ht="14.5">
      <c r="A66" s="89">
        <f>A65+1</f>
        <v>30</v>
      </c>
      <c r="B66" s="61" t="s">
        <v>98</v>
      </c>
      <c r="C66" s="61"/>
      <c r="D66" s="61">
        <f>D64*D65</f>
        <v>79138259.693989068</v>
      </c>
    </row>
    <row r="67" spans="1:4" ht="14.5">
      <c r="A67" s="89">
        <f t="shared" ref="A67:A70" si="1">A66+1</f>
        <v>31</v>
      </c>
      <c r="B67" s="61" t="s">
        <v>126</v>
      </c>
      <c r="C67" s="61"/>
      <c r="D67" s="70">
        <v>0.93820000000000003</v>
      </c>
    </row>
    <row r="68" spans="1:4" ht="14.5">
      <c r="A68" s="89">
        <f t="shared" si="1"/>
        <v>32</v>
      </c>
      <c r="B68" s="61" t="s">
        <v>128</v>
      </c>
      <c r="C68" s="61"/>
      <c r="D68" s="61">
        <f>D66*D67</f>
        <v>74247515.24490054</v>
      </c>
    </row>
    <row r="69" spans="1:4" ht="14.5">
      <c r="A69" s="89">
        <f t="shared" si="1"/>
        <v>33</v>
      </c>
      <c r="B69" s="61" t="s">
        <v>99</v>
      </c>
      <c r="C69" s="61"/>
      <c r="D69" s="71">
        <f>D55</f>
        <v>1.3811319057728418E-2</v>
      </c>
    </row>
    <row r="70" spans="1:4" ht="15" thickBot="1">
      <c r="A70" s="89">
        <f t="shared" si="1"/>
        <v>34</v>
      </c>
      <c r="B70" s="61" t="s">
        <v>100</v>
      </c>
      <c r="C70" s="61"/>
      <c r="D70" s="91">
        <f>D68*D69</f>
        <v>1025456.1222908761</v>
      </c>
    </row>
    <row r="71" spans="1:4" ht="15" thickBot="1">
      <c r="A71" s="89">
        <f>A70+1</f>
        <v>35</v>
      </c>
      <c r="B71" s="61" t="s">
        <v>112</v>
      </c>
      <c r="C71" s="61"/>
      <c r="D71" s="84">
        <f>D70/2</f>
        <v>512728.06114543806</v>
      </c>
    </row>
    <row r="73" spans="1:4" ht="13">
      <c r="A73" s="77"/>
      <c r="B73" s="63"/>
      <c r="C73" s="61"/>
      <c r="D73" s="61"/>
    </row>
    <row r="74" spans="1:4" ht="13">
      <c r="A74" s="77"/>
      <c r="B74" s="61"/>
      <c r="C74" s="61"/>
      <c r="D74" s="71"/>
    </row>
    <row r="75" spans="1:4" ht="13">
      <c r="A75" s="77"/>
      <c r="B75" s="61"/>
      <c r="C75" s="61"/>
      <c r="D75" s="61"/>
    </row>
    <row r="76" spans="1:4" ht="14.5">
      <c r="A76" s="77"/>
      <c r="B76" s="69"/>
      <c r="C76" s="61"/>
      <c r="D76" s="83"/>
    </row>
    <row r="77" spans="1:4" ht="13">
      <c r="A77" s="77"/>
      <c r="B77" s="61"/>
      <c r="C77" s="61"/>
      <c r="D77" s="61"/>
    </row>
    <row r="78" spans="1:4" ht="13">
      <c r="A78" s="77"/>
      <c r="B78" s="61"/>
      <c r="C78" s="61"/>
      <c r="D78" s="72"/>
    </row>
    <row r="79" spans="1:4" ht="13">
      <c r="A79" s="77"/>
      <c r="B79" s="61"/>
      <c r="C79" s="61"/>
      <c r="D79" s="82"/>
    </row>
    <row r="80" spans="1:4" ht="14.5">
      <c r="A80" s="62"/>
      <c r="B80" s="62"/>
      <c r="C80" s="61"/>
      <c r="D80" s="65"/>
    </row>
    <row r="81" spans="1:4" ht="67" customHeight="1">
      <c r="A81" s="78"/>
      <c r="B81" s="63"/>
      <c r="C81" s="82"/>
      <c r="D81" s="66"/>
    </row>
    <row r="82" spans="1:4" ht="66" customHeight="1">
      <c r="A82" s="78"/>
      <c r="B82" s="63"/>
      <c r="C82" s="61"/>
      <c r="D82" s="65"/>
    </row>
    <row r="83" spans="1:4" ht="14.5">
      <c r="A83" s="78"/>
      <c r="B83" s="61"/>
      <c r="C83" s="61"/>
      <c r="D83" s="61"/>
    </row>
    <row r="84" spans="1:4" ht="14.5">
      <c r="A84" s="79"/>
      <c r="B84" s="62"/>
      <c r="C84" s="61"/>
      <c r="D84" s="61"/>
    </row>
    <row r="85" spans="1:4" ht="13">
      <c r="A85" s="79"/>
      <c r="B85" s="61"/>
      <c r="C85" s="82"/>
      <c r="D85" s="67"/>
    </row>
    <row r="86" spans="1:4" ht="13">
      <c r="A86" s="79"/>
      <c r="B86" s="61"/>
      <c r="C86" s="61"/>
      <c r="D86" s="67"/>
    </row>
    <row r="87" spans="1:4" ht="13">
      <c r="A87" s="79"/>
      <c r="B87" s="61"/>
      <c r="C87" s="61"/>
      <c r="D87" s="61"/>
    </row>
    <row r="88" spans="1:4" ht="14.5">
      <c r="A88" s="79"/>
      <c r="B88" s="62"/>
      <c r="C88" s="61"/>
      <c r="D88" s="61"/>
    </row>
    <row r="89" spans="1:4" ht="13">
      <c r="A89" s="79"/>
      <c r="B89" s="61"/>
      <c r="C89" s="82"/>
      <c r="D89" s="68"/>
    </row>
    <row r="90" spans="1:4" ht="13">
      <c r="A90" s="79"/>
      <c r="B90" s="61"/>
      <c r="C90" s="61"/>
      <c r="D90" s="61"/>
    </row>
    <row r="91" spans="1:4" ht="13">
      <c r="A91" s="79"/>
      <c r="B91" s="61"/>
      <c r="C91" s="61"/>
      <c r="D91" s="61"/>
    </row>
    <row r="92" spans="1:4" ht="14.5">
      <c r="A92" s="79"/>
      <c r="B92" s="62"/>
      <c r="C92" s="61"/>
      <c r="D92" s="61"/>
    </row>
    <row r="93" spans="1:4" ht="38.5" customHeight="1">
      <c r="A93" s="79"/>
      <c r="B93" s="63"/>
      <c r="C93" s="61"/>
      <c r="D93" s="61"/>
    </row>
    <row r="94" spans="1:4" ht="19.5" customHeight="1">
      <c r="A94" s="79"/>
      <c r="B94" s="61"/>
      <c r="C94" s="61"/>
      <c r="D94" s="71"/>
    </row>
    <row r="95" spans="1:4" ht="21.65" customHeight="1">
      <c r="A95" s="79"/>
      <c r="B95" s="61"/>
      <c r="C95" s="61"/>
      <c r="D95" s="61"/>
    </row>
    <row r="96" spans="1:4" ht="23.5" customHeight="1">
      <c r="A96" s="79"/>
      <c r="B96" s="61"/>
      <c r="C96" s="61"/>
      <c r="D96" s="83"/>
    </row>
    <row r="97" spans="1:4" ht="21" customHeight="1">
      <c r="A97" s="79"/>
      <c r="B97" s="61"/>
      <c r="C97" s="61"/>
      <c r="D97" s="61"/>
    </row>
    <row r="98" spans="1:4" ht="17.149999999999999" customHeight="1">
      <c r="A98" s="79"/>
      <c r="B98" s="61"/>
      <c r="C98" s="61"/>
      <c r="D98" s="71"/>
    </row>
    <row r="99" spans="1:4" ht="21" customHeight="1">
      <c r="A99" s="79"/>
      <c r="B99" s="61"/>
      <c r="C99" s="61"/>
      <c r="D99" s="82"/>
    </row>
    <row r="113" spans="1:4" ht="13">
      <c r="A113" s="1" t="s">
        <v>137</v>
      </c>
    </row>
    <row r="115" spans="1:4" ht="14.5">
      <c r="A115" s="62" t="s">
        <v>91</v>
      </c>
      <c r="C115" s="61"/>
      <c r="D115" s="63"/>
    </row>
    <row r="116" spans="1:4" ht="14.5">
      <c r="A116" s="62"/>
      <c r="B116" s="61"/>
      <c r="C116" s="61"/>
      <c r="D116" s="61"/>
    </row>
    <row r="117" spans="1:4" ht="14.5">
      <c r="A117" s="81" t="s">
        <v>75</v>
      </c>
      <c r="C117" s="61"/>
      <c r="D117" s="65"/>
    </row>
    <row r="118" spans="1:4" ht="14.5">
      <c r="A118" s="53" t="s">
        <v>57</v>
      </c>
      <c r="B118" s="62" t="s">
        <v>88</v>
      </c>
      <c r="C118" s="61"/>
      <c r="D118" s="65"/>
    </row>
    <row r="119" spans="1:4" ht="26">
      <c r="A119" s="89">
        <f>A71+1</f>
        <v>36</v>
      </c>
      <c r="B119" s="63" t="s">
        <v>89</v>
      </c>
      <c r="C119" s="103">
        <v>400000000</v>
      </c>
      <c r="D119" s="106">
        <f>C119/C120</f>
        <v>0.62795430914273509</v>
      </c>
    </row>
    <row r="120" spans="1:4" ht="26">
      <c r="A120" s="89">
        <f>A119+1</f>
        <v>37</v>
      </c>
      <c r="B120" s="63" t="s">
        <v>90</v>
      </c>
      <c r="C120" s="92">
        <v>636989020.02291906</v>
      </c>
      <c r="D120" s="102"/>
    </row>
    <row r="121" spans="1:4" ht="14.5">
      <c r="A121" s="89"/>
      <c r="B121" s="61"/>
      <c r="C121" s="101"/>
      <c r="D121" s="102"/>
    </row>
    <row r="122" spans="1:4" ht="14.5">
      <c r="A122" s="89"/>
      <c r="B122" s="62" t="s">
        <v>76</v>
      </c>
      <c r="C122" s="101"/>
      <c r="D122" s="102"/>
    </row>
    <row r="123" spans="1:4" ht="14.5">
      <c r="A123" s="89">
        <f>A120+1</f>
        <v>38</v>
      </c>
      <c r="B123" s="61" t="s">
        <v>77</v>
      </c>
      <c r="C123" s="103">
        <v>145</v>
      </c>
      <c r="D123" s="104">
        <f>C123/C124</f>
        <v>0.79234972677595628</v>
      </c>
    </row>
    <row r="124" spans="1:4" ht="14.5">
      <c r="A124" s="89">
        <f>A123+1</f>
        <v>39</v>
      </c>
      <c r="B124" s="61" t="s">
        <v>78</v>
      </c>
      <c r="C124" s="101">
        <v>183</v>
      </c>
      <c r="D124" s="101"/>
    </row>
    <row r="125" spans="1:4" ht="14.5">
      <c r="A125" s="89"/>
      <c r="B125" s="61"/>
      <c r="C125" s="101"/>
      <c r="D125" s="101"/>
    </row>
    <row r="126" spans="1:4" ht="14.5">
      <c r="A126" s="89"/>
      <c r="B126" s="62" t="s">
        <v>79</v>
      </c>
      <c r="C126" s="101"/>
      <c r="D126" s="101"/>
    </row>
    <row r="127" spans="1:4" ht="14.5">
      <c r="A127" s="89">
        <f>A124+1</f>
        <v>40</v>
      </c>
      <c r="B127" s="61" t="s">
        <v>80</v>
      </c>
      <c r="C127" s="103">
        <v>108062526</v>
      </c>
      <c r="D127" s="107">
        <f>C127/C128</f>
        <v>2.1262530722797546E-2</v>
      </c>
    </row>
    <row r="128" spans="1:4" ht="14.5">
      <c r="A128" s="89">
        <f>A127+1</f>
        <v>41</v>
      </c>
      <c r="B128" s="92" t="s">
        <v>113</v>
      </c>
      <c r="C128" s="101">
        <v>5082298406</v>
      </c>
      <c r="D128" s="101"/>
    </row>
    <row r="129" spans="1:4" ht="14.5">
      <c r="A129" s="89"/>
      <c r="B129" s="92"/>
      <c r="C129" s="101"/>
      <c r="D129" s="101"/>
    </row>
    <row r="130" spans="1:4" ht="14.5">
      <c r="A130" s="89"/>
      <c r="B130" s="62" t="s">
        <v>122</v>
      </c>
      <c r="C130" s="101"/>
      <c r="D130" s="101"/>
    </row>
    <row r="131" spans="1:4" ht="14.5">
      <c r="A131" s="89">
        <v>35</v>
      </c>
      <c r="B131" s="61" t="s">
        <v>123</v>
      </c>
      <c r="C131" s="101">
        <v>400000000</v>
      </c>
      <c r="D131" s="101"/>
    </row>
    <row r="132" spans="1:4" ht="14.5">
      <c r="A132" s="89">
        <v>36</v>
      </c>
      <c r="B132" s="92" t="s">
        <v>124</v>
      </c>
      <c r="C132" s="103">
        <v>-32220134</v>
      </c>
      <c r="D132" s="101"/>
    </row>
    <row r="133" spans="1:4" ht="14.5">
      <c r="A133" s="89">
        <v>37</v>
      </c>
      <c r="B133" s="95" t="s">
        <v>125</v>
      </c>
      <c r="C133" s="101">
        <f>SUM(C131:C132)</f>
        <v>367779866</v>
      </c>
      <c r="D133" s="101"/>
    </row>
    <row r="134" spans="1:4" ht="14.5">
      <c r="A134" s="89"/>
      <c r="B134" s="61"/>
      <c r="C134" s="101"/>
      <c r="D134" s="101"/>
    </row>
    <row r="135" spans="1:4" ht="14.5">
      <c r="A135" s="89"/>
      <c r="B135" s="62" t="s">
        <v>101</v>
      </c>
      <c r="C135" s="101"/>
      <c r="D135" s="101"/>
    </row>
    <row r="136" spans="1:4" ht="14.5">
      <c r="A136" s="89">
        <f>A133+1</f>
        <v>38</v>
      </c>
      <c r="B136" s="63" t="s">
        <v>92</v>
      </c>
      <c r="C136" s="101"/>
      <c r="D136" s="92">
        <f>C133</f>
        <v>367779866</v>
      </c>
    </row>
    <row r="137" spans="1:4" ht="14.5">
      <c r="A137" s="89">
        <f t="shared" ref="A137:A143" si="2">A136+1</f>
        <v>39</v>
      </c>
      <c r="B137" s="61" t="s">
        <v>93</v>
      </c>
      <c r="C137" s="101"/>
      <c r="D137" s="108">
        <f>D123</f>
        <v>0.79234972677595628</v>
      </c>
    </row>
    <row r="138" spans="1:4" ht="14.5">
      <c r="A138" s="89">
        <f t="shared" si="2"/>
        <v>40</v>
      </c>
      <c r="B138" s="61" t="s">
        <v>94</v>
      </c>
      <c r="C138" s="101"/>
      <c r="D138" s="101">
        <f>D136*D137</f>
        <v>291410276.33879781</v>
      </c>
    </row>
    <row r="139" spans="1:4" ht="14.5">
      <c r="A139" s="89">
        <f t="shared" si="2"/>
        <v>41</v>
      </c>
      <c r="B139" s="61" t="s">
        <v>126</v>
      </c>
      <c r="C139" s="101"/>
      <c r="D139" s="109">
        <v>0.94979999999999998</v>
      </c>
    </row>
    <row r="140" spans="1:4" ht="14.5">
      <c r="A140" s="89">
        <f t="shared" si="2"/>
        <v>42</v>
      </c>
      <c r="B140" s="61" t="s">
        <v>127</v>
      </c>
      <c r="C140" s="101"/>
      <c r="D140" s="101">
        <f>D138*D139</f>
        <v>276781480.46659017</v>
      </c>
    </row>
    <row r="141" spans="1:4" ht="14.5">
      <c r="A141" s="89">
        <f t="shared" si="2"/>
        <v>43</v>
      </c>
      <c r="B141" s="69" t="s">
        <v>95</v>
      </c>
      <c r="C141" s="101"/>
      <c r="D141" s="110">
        <f>D127</f>
        <v>2.1262530722797546E-2</v>
      </c>
    </row>
    <row r="142" spans="1:4" ht="15" thickBot="1">
      <c r="A142" s="89">
        <f t="shared" si="2"/>
        <v>44</v>
      </c>
      <c r="B142" s="61" t="s">
        <v>96</v>
      </c>
      <c r="C142" s="101"/>
      <c r="D142" s="101">
        <f>D140*D141</f>
        <v>5885074.7319222623</v>
      </c>
    </row>
    <row r="143" spans="1:4" ht="15" thickBot="1">
      <c r="A143" s="89">
        <f t="shared" si="2"/>
        <v>45</v>
      </c>
      <c r="B143" s="61" t="s">
        <v>111</v>
      </c>
      <c r="C143" s="101"/>
      <c r="D143" s="111">
        <f>D142/2</f>
        <v>2942537.3659611312</v>
      </c>
    </row>
    <row r="144" spans="1:4">
      <c r="A144" s="88"/>
      <c r="B144" s="61"/>
      <c r="C144" s="61"/>
      <c r="D144" s="61"/>
    </row>
    <row r="145" spans="1:4" ht="13">
      <c r="A145" s="81" t="s">
        <v>109</v>
      </c>
      <c r="C145" s="61"/>
      <c r="D145" s="61"/>
    </row>
    <row r="146" spans="1:4" ht="14.5">
      <c r="A146" s="65"/>
      <c r="B146" s="61"/>
      <c r="C146" s="61"/>
      <c r="D146" s="61"/>
    </row>
    <row r="147" spans="1:4" ht="14.5">
      <c r="A147" s="65"/>
      <c r="B147" s="62" t="s">
        <v>88</v>
      </c>
      <c r="C147" s="61"/>
      <c r="D147" s="65"/>
    </row>
    <row r="148" spans="1:4" ht="26">
      <c r="A148" s="89">
        <f>A143+1</f>
        <v>46</v>
      </c>
      <c r="B148" s="63" t="s">
        <v>89</v>
      </c>
      <c r="C148" s="103">
        <v>400000000</v>
      </c>
      <c r="D148" s="106">
        <f>C148/C149</f>
        <v>0.62795430914273509</v>
      </c>
    </row>
    <row r="149" spans="1:4" ht="26">
      <c r="A149" s="89">
        <f>A148+1</f>
        <v>47</v>
      </c>
      <c r="B149" s="63" t="s">
        <v>90</v>
      </c>
      <c r="C149" s="92">
        <f>C120</f>
        <v>636989020.02291906</v>
      </c>
      <c r="D149" s="102"/>
    </row>
    <row r="150" spans="1:4" ht="14.5">
      <c r="A150" s="89"/>
      <c r="B150" s="61"/>
      <c r="C150" s="101"/>
      <c r="D150" s="101"/>
    </row>
    <row r="151" spans="1:4" ht="14.5">
      <c r="A151" s="89"/>
      <c r="B151" s="62" t="s">
        <v>76</v>
      </c>
      <c r="C151" s="101"/>
      <c r="D151" s="101"/>
    </row>
    <row r="152" spans="1:4" ht="14.5">
      <c r="A152" s="89">
        <f>A149+1</f>
        <v>48</v>
      </c>
      <c r="B152" s="61" t="s">
        <v>81</v>
      </c>
      <c r="C152" s="103">
        <v>38</v>
      </c>
      <c r="D152" s="104">
        <f>C152/C153</f>
        <v>0.20765027322404372</v>
      </c>
    </row>
    <row r="153" spans="1:4" ht="14.5">
      <c r="A153" s="89">
        <f>A152+1</f>
        <v>49</v>
      </c>
      <c r="B153" s="61" t="s">
        <v>78</v>
      </c>
      <c r="C153" s="101">
        <v>183</v>
      </c>
      <c r="D153" s="104"/>
    </row>
    <row r="154" spans="1:4" ht="14.5">
      <c r="A154" s="89"/>
      <c r="B154" s="61"/>
      <c r="C154" s="101"/>
      <c r="D154" s="101"/>
    </row>
    <row r="155" spans="1:4" ht="14.5">
      <c r="A155" s="89"/>
      <c r="B155" s="62" t="s">
        <v>79</v>
      </c>
      <c r="C155" s="101"/>
      <c r="D155" s="101"/>
    </row>
    <row r="156" spans="1:4" ht="14.5">
      <c r="A156" s="89">
        <f>A153+1</f>
        <v>50</v>
      </c>
      <c r="B156" s="61" t="s">
        <v>80</v>
      </c>
      <c r="C156" s="103">
        <v>101466032.8</v>
      </c>
      <c r="D156" s="107">
        <f>C156/C157</f>
        <v>1.3902144729495412E-2</v>
      </c>
    </row>
    <row r="157" spans="1:4" ht="14.5">
      <c r="A157" s="89">
        <f>A156+1</f>
        <v>51</v>
      </c>
      <c r="B157" s="92" t="s">
        <v>113</v>
      </c>
      <c r="C157" s="101">
        <v>7298588439</v>
      </c>
      <c r="D157" s="101"/>
    </row>
    <row r="158" spans="1:4" ht="14.5">
      <c r="A158" s="89"/>
      <c r="B158" s="92"/>
      <c r="C158" s="101"/>
      <c r="D158" s="101"/>
    </row>
    <row r="159" spans="1:4" ht="14.5">
      <c r="A159" s="89"/>
      <c r="B159" s="62" t="s">
        <v>122</v>
      </c>
      <c r="C159" s="101"/>
      <c r="D159" s="101"/>
    </row>
    <row r="160" spans="1:4" ht="14.5">
      <c r="A160" s="89">
        <f>A157+1</f>
        <v>52</v>
      </c>
      <c r="B160" s="61" t="s">
        <v>123</v>
      </c>
      <c r="C160" s="101">
        <v>400000000</v>
      </c>
      <c r="D160" s="101"/>
    </row>
    <row r="161" spans="1:6" ht="14.5">
      <c r="A161" s="89">
        <f>A160+1</f>
        <v>53</v>
      </c>
      <c r="B161" s="92" t="s">
        <v>124</v>
      </c>
      <c r="C161" s="103">
        <v>-32220134</v>
      </c>
      <c r="D161" s="101"/>
    </row>
    <row r="162" spans="1:6" ht="14.5">
      <c r="A162" s="89">
        <f>A161+1</f>
        <v>54</v>
      </c>
      <c r="B162" s="95" t="s">
        <v>125</v>
      </c>
      <c r="C162" s="101">
        <f>SUM(C160:C161)</f>
        <v>367779866</v>
      </c>
      <c r="D162" s="101"/>
    </row>
    <row r="163" spans="1:6" ht="14.5">
      <c r="A163" s="89"/>
      <c r="B163" s="61"/>
      <c r="C163" s="101"/>
      <c r="D163" s="101"/>
    </row>
    <row r="164" spans="1:6" ht="14.5">
      <c r="A164" s="89"/>
      <c r="B164" s="62" t="s">
        <v>102</v>
      </c>
      <c r="C164" s="101"/>
      <c r="D164" s="101"/>
    </row>
    <row r="165" spans="1:6" ht="14.5">
      <c r="A165" s="89">
        <f>A162+1</f>
        <v>55</v>
      </c>
      <c r="B165" s="63" t="s">
        <v>92</v>
      </c>
      <c r="C165" s="101"/>
      <c r="D165" s="92">
        <f>C162</f>
        <v>367779866</v>
      </c>
    </row>
    <row r="166" spans="1:6" ht="14.5">
      <c r="A166" s="89">
        <f>A165+1</f>
        <v>56</v>
      </c>
      <c r="B166" s="61" t="s">
        <v>97</v>
      </c>
      <c r="C166" s="101"/>
      <c r="D166" s="112">
        <f>D152</f>
        <v>0.20765027322404372</v>
      </c>
    </row>
    <row r="167" spans="1:6" ht="14.5">
      <c r="A167" s="89">
        <f>A166+1</f>
        <v>57</v>
      </c>
      <c r="B167" s="61" t="s">
        <v>98</v>
      </c>
      <c r="C167" s="101"/>
      <c r="D167" s="101">
        <f>D165*D166</f>
        <v>76369589.661202192</v>
      </c>
    </row>
    <row r="168" spans="1:6" ht="14.5">
      <c r="A168" s="89">
        <f t="shared" ref="A168:A171" si="3">A167+1</f>
        <v>58</v>
      </c>
      <c r="B168" s="61" t="s">
        <v>126</v>
      </c>
      <c r="C168" s="101"/>
      <c r="D168" s="113">
        <v>0.94979999999999998</v>
      </c>
    </row>
    <row r="169" spans="1:6" ht="14.5">
      <c r="A169" s="89">
        <f t="shared" si="3"/>
        <v>59</v>
      </c>
      <c r="B169" s="61" t="s">
        <v>128</v>
      </c>
      <c r="C169" s="101"/>
      <c r="D169" s="101">
        <f>D167*D168</f>
        <v>72535836.260209844</v>
      </c>
    </row>
    <row r="170" spans="1:6" ht="14.5">
      <c r="A170" s="89">
        <f t="shared" si="3"/>
        <v>60</v>
      </c>
      <c r="B170" s="61" t="s">
        <v>99</v>
      </c>
      <c r="C170" s="101"/>
      <c r="D170" s="114">
        <f>D156</f>
        <v>1.3902144729495412E-2</v>
      </c>
    </row>
    <row r="171" spans="1:6" ht="15" thickBot="1">
      <c r="A171" s="89">
        <f t="shared" si="3"/>
        <v>61</v>
      </c>
      <c r="B171" s="61" t="s">
        <v>100</v>
      </c>
      <c r="C171" s="101"/>
      <c r="D171" s="115">
        <f>D169*D170</f>
        <v>1008403.6937644185</v>
      </c>
    </row>
    <row r="172" spans="1:6" ht="15" thickBot="1">
      <c r="A172" s="89">
        <f>A171+1</f>
        <v>62</v>
      </c>
      <c r="B172" s="61" t="s">
        <v>112</v>
      </c>
      <c r="C172" s="101"/>
      <c r="D172" s="111">
        <f>D171/2</f>
        <v>504201.84688220924</v>
      </c>
    </row>
    <row r="175" spans="1:6" ht="14.5">
      <c r="F175" s="51"/>
    </row>
  </sheetData>
  <mergeCells count="4">
    <mergeCell ref="D7:E7"/>
    <mergeCell ref="D5:E5"/>
    <mergeCell ref="D6:E6"/>
    <mergeCell ref="D4:E4"/>
  </mergeCells>
  <pageMargins left="0.7" right="0.7" top="0.75" bottom="0.75" header="0.3" footer="0.3"/>
  <pageSetup scale="38" orientation="portrait" r:id="rId1"/>
  <headerFooter>
    <oddHeader xml:space="preserve">&amp;R2026 Draft Annual Update
West of Devers Formula Rate
Workpapers
WP-Property Tax
Page &amp;P of &amp;N
</oddHeader>
  </headerFooter>
  <rowBreaks count="1" manualBreakCount="1">
    <brk id="107"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A882-16B7-4243-BFC3-FD6D30B57255}">
  <dimension ref="A1:G16"/>
  <sheetViews>
    <sheetView view="pageLayout" zoomScaleNormal="100" workbookViewId="0">
      <selection activeCell="E7" sqref="E7"/>
    </sheetView>
  </sheetViews>
  <sheetFormatPr defaultRowHeight="12.5"/>
  <cols>
    <col min="1" max="1" width="6.26953125" customWidth="1"/>
    <col min="4" max="4" width="12.7265625" customWidth="1"/>
    <col min="5" max="5" width="16.54296875" bestFit="1" customWidth="1"/>
  </cols>
  <sheetData>
    <row r="1" spans="1:7">
      <c r="A1" s="16" t="s">
        <v>62</v>
      </c>
    </row>
    <row r="4" spans="1:7">
      <c r="A4" s="41" t="s">
        <v>63</v>
      </c>
      <c r="B4" s="6" t="s">
        <v>64</v>
      </c>
      <c r="E4" s="14">
        <v>400000000</v>
      </c>
      <c r="F4" s="6"/>
      <c r="G4" s="9"/>
    </row>
    <row r="7" spans="1:7">
      <c r="A7" s="41" t="s">
        <v>65</v>
      </c>
      <c r="B7" s="6" t="s">
        <v>66</v>
      </c>
      <c r="E7" s="105">
        <v>636989020.02291906</v>
      </c>
      <c r="F7" s="6"/>
      <c r="G7" s="9"/>
    </row>
    <row r="10" spans="1:7">
      <c r="A10" s="41" t="s">
        <v>67</v>
      </c>
      <c r="B10" s="6" t="s">
        <v>68</v>
      </c>
      <c r="E10" s="96">
        <f>E16</f>
        <v>183.39999999999998</v>
      </c>
      <c r="F10" s="6"/>
      <c r="G10" s="9"/>
    </row>
    <row r="12" spans="1:7">
      <c r="B12" s="6" t="s">
        <v>69</v>
      </c>
      <c r="E12" s="10">
        <v>48.5</v>
      </c>
      <c r="G12" s="9"/>
    </row>
    <row r="13" spans="1:7">
      <c r="B13" s="6" t="s">
        <v>70</v>
      </c>
      <c r="E13" s="10">
        <v>48.5</v>
      </c>
      <c r="G13" s="9"/>
    </row>
    <row r="14" spans="1:7">
      <c r="B14" s="6" t="s">
        <v>71</v>
      </c>
      <c r="E14" s="10">
        <v>43.2</v>
      </c>
      <c r="G14" s="9"/>
    </row>
    <row r="15" spans="1:7">
      <c r="B15" s="6" t="s">
        <v>72</v>
      </c>
      <c r="E15" s="42">
        <v>43.2</v>
      </c>
      <c r="G15" s="9"/>
    </row>
    <row r="16" spans="1:7">
      <c r="E16" s="43">
        <f>SUM(E12:E15)</f>
        <v>183.39999999999998</v>
      </c>
      <c r="G16" s="9"/>
    </row>
  </sheetData>
  <pageMargins left="0.7" right="0.7" top="1.2291666666666667" bottom="0.75" header="0.3" footer="0.3"/>
  <pageSetup orientation="portrait" r:id="rId1"/>
  <headerFooter>
    <oddHeader xml:space="preserve">&amp;R2026 Draft Annual Update
West of Devers Formula Rate
Workpapers
&amp;A
Page &amp;P of &amp;N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234F-784C-4BEC-A1B5-74AD0F5F8B17}">
  <dimension ref="A1:C12"/>
  <sheetViews>
    <sheetView zoomScale="80" zoomScaleNormal="80" workbookViewId="0">
      <selection sqref="A1:C1"/>
    </sheetView>
  </sheetViews>
  <sheetFormatPr defaultColWidth="8.7265625" defaultRowHeight="14.5"/>
  <cols>
    <col min="1" max="1" width="4.1796875" style="37" bestFit="1" customWidth="1"/>
    <col min="2" max="2" width="51.54296875" style="38" customWidth="1"/>
    <col min="3" max="3" width="67" style="39" customWidth="1"/>
    <col min="4" max="4" width="18.453125" style="32" customWidth="1"/>
    <col min="5" max="16384" width="8.7265625" style="32"/>
  </cols>
  <sheetData>
    <row r="1" spans="1:3">
      <c r="A1" s="123" t="s">
        <v>2</v>
      </c>
      <c r="B1" s="123"/>
      <c r="C1" s="123"/>
    </row>
    <row r="2" spans="1:3">
      <c r="A2" s="48" t="s">
        <v>3</v>
      </c>
      <c r="B2" s="33" t="s">
        <v>4</v>
      </c>
      <c r="C2" s="34" t="s">
        <v>5</v>
      </c>
    </row>
    <row r="3" spans="1:3">
      <c r="A3" s="35">
        <v>1</v>
      </c>
      <c r="B3" s="36" t="s">
        <v>6</v>
      </c>
      <c r="C3" s="36"/>
    </row>
    <row r="4" spans="1:3" ht="29">
      <c r="A4" s="35">
        <f>A3+1</f>
        <v>2</v>
      </c>
      <c r="B4" s="46" t="s">
        <v>7</v>
      </c>
      <c r="C4" s="46" t="s">
        <v>8</v>
      </c>
    </row>
    <row r="5" spans="1:3">
      <c r="A5" s="35">
        <f t="shared" ref="A5:A10" si="0">A4+1</f>
        <v>3</v>
      </c>
      <c r="B5" s="36" t="s">
        <v>9</v>
      </c>
      <c r="C5" s="36"/>
    </row>
    <row r="6" spans="1:3">
      <c r="A6" s="35">
        <f t="shared" si="0"/>
        <v>4</v>
      </c>
      <c r="B6" s="36" t="s">
        <v>10</v>
      </c>
      <c r="C6" s="49" t="s">
        <v>11</v>
      </c>
    </row>
    <row r="7" spans="1:3">
      <c r="A7" s="35">
        <f t="shared" si="0"/>
        <v>5</v>
      </c>
      <c r="B7" s="36" t="s">
        <v>12</v>
      </c>
      <c r="C7" s="49" t="s">
        <v>13</v>
      </c>
    </row>
    <row r="8" spans="1:3">
      <c r="A8" s="35">
        <f t="shared" si="0"/>
        <v>6</v>
      </c>
      <c r="B8" s="46" t="s">
        <v>14</v>
      </c>
      <c r="C8" s="49" t="s">
        <v>15</v>
      </c>
    </row>
    <row r="9" spans="1:3" ht="19" customHeight="1">
      <c r="A9" s="35">
        <f t="shared" si="0"/>
        <v>7</v>
      </c>
      <c r="B9" s="36" t="s">
        <v>16</v>
      </c>
      <c r="C9" s="46" t="s">
        <v>17</v>
      </c>
    </row>
    <row r="10" spans="1:3" ht="19" customHeight="1">
      <c r="A10" s="35">
        <f t="shared" si="0"/>
        <v>8</v>
      </c>
      <c r="B10" s="46" t="s">
        <v>18</v>
      </c>
      <c r="C10" s="46" t="s">
        <v>19</v>
      </c>
    </row>
    <row r="11" spans="1:3">
      <c r="A11" s="35">
        <v>9</v>
      </c>
      <c r="B11" s="36" t="s">
        <v>20</v>
      </c>
      <c r="C11" s="49" t="s">
        <v>21</v>
      </c>
    </row>
    <row r="12" spans="1:3">
      <c r="A12" s="44">
        <v>10</v>
      </c>
      <c r="B12" s="45" t="s">
        <v>22</v>
      </c>
      <c r="C12" s="46" t="s">
        <v>23</v>
      </c>
    </row>
  </sheetData>
  <mergeCells count="1">
    <mergeCell ref="A1:C1"/>
  </mergeCells>
  <pageMargins left="0.7" right="0.7" top="0.88208333333333333" bottom="0.75" header="0.3" footer="0.3"/>
  <pageSetup scale="73" orientation="portrait" r:id="rId1"/>
  <headerFooter>
    <oddHeader xml:space="preserve">&amp;R&amp;7 2026 Draft Annual Update
West of Devers Formula Rate
Workpapers
&amp;A
Page &amp;P of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88D8-932D-4A3A-A88E-95679BF5673C}">
  <dimension ref="A1:I10"/>
  <sheetViews>
    <sheetView zoomScaleNormal="100" workbookViewId="0"/>
  </sheetViews>
  <sheetFormatPr defaultRowHeight="12.5"/>
  <cols>
    <col min="2" max="2" width="18.1796875" customWidth="1"/>
    <col min="8" max="8" width="6.54296875" customWidth="1"/>
    <col min="9" max="9" width="13.54296875" customWidth="1"/>
  </cols>
  <sheetData>
    <row r="1" spans="1:9">
      <c r="E1" s="40"/>
      <c r="G1" s="40"/>
    </row>
    <row r="3" spans="1:9">
      <c r="A3" s="6" t="s">
        <v>139</v>
      </c>
      <c r="D3" s="9"/>
    </row>
    <row r="5" spans="1:9">
      <c r="B5" s="6" t="s">
        <v>24</v>
      </c>
      <c r="C5" s="117" t="s">
        <v>142</v>
      </c>
      <c r="E5" s="9"/>
    </row>
    <row r="6" spans="1:9">
      <c r="B6" s="6" t="s">
        <v>25</v>
      </c>
      <c r="C6" s="6" t="s">
        <v>26</v>
      </c>
      <c r="G6" s="6" t="s">
        <v>141</v>
      </c>
      <c r="I6" s="9"/>
    </row>
    <row r="8" spans="1:9">
      <c r="A8" s="6" t="s">
        <v>140</v>
      </c>
    </row>
    <row r="10" spans="1:9">
      <c r="B10" s="6" t="s">
        <v>25</v>
      </c>
      <c r="C10" s="40" t="s">
        <v>27</v>
      </c>
      <c r="I10" s="9"/>
    </row>
  </sheetData>
  <hyperlinks>
    <hyperlink ref="C10" r:id="rId1" xr:uid="{77C31B5B-AD5A-475B-9EEB-A89E3C00AD4A}"/>
    <hyperlink ref="C5" r:id="rId2" xr:uid="{45433FDD-8BF7-4713-A559-C6C810FDB542}"/>
  </hyperlinks>
  <pageMargins left="0.7" right="0.7" top="1.3125" bottom="0.75" header="0.3" footer="0.3"/>
  <pageSetup scale="97" orientation="landscape" r:id="rId3"/>
  <headerFooter>
    <oddHeader xml:space="preserve">&amp;R2026 Draft Annual Update
West of Devers Formula Rate
Workpapers
&amp;A
Page &amp;P of &amp;N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94-0EFA-4721-90FB-F240C5C3722A}">
  <dimension ref="A1:C9"/>
  <sheetViews>
    <sheetView zoomScale="80" zoomScaleNormal="80" workbookViewId="0"/>
  </sheetViews>
  <sheetFormatPr defaultRowHeight="12.5"/>
  <cols>
    <col min="1" max="1" width="68.54296875" customWidth="1"/>
  </cols>
  <sheetData>
    <row r="1" spans="1:3" ht="13">
      <c r="A1" s="4" t="s">
        <v>9</v>
      </c>
    </row>
    <row r="3" spans="1:3">
      <c r="A3" s="6" t="s">
        <v>28</v>
      </c>
      <c r="C3" s="9"/>
    </row>
    <row r="4" spans="1:3">
      <c r="A4" s="9"/>
      <c r="C4" s="9"/>
    </row>
    <row r="7" spans="1:3" ht="159.65" customHeight="1">
      <c r="A7" s="124" t="s">
        <v>29</v>
      </c>
      <c r="B7" s="124"/>
      <c r="C7" s="124"/>
    </row>
    <row r="8" spans="1:3" ht="20.5" customHeight="1">
      <c r="A8" s="75"/>
      <c r="B8" s="75"/>
      <c r="C8" s="75"/>
    </row>
    <row r="9" spans="1:3">
      <c r="A9" s="124" t="s">
        <v>138</v>
      </c>
      <c r="B9" s="124"/>
      <c r="C9" s="124"/>
    </row>
  </sheetData>
  <mergeCells count="2">
    <mergeCell ref="A7:C7"/>
    <mergeCell ref="A9:C9"/>
  </mergeCells>
  <pageMargins left="0.7" right="0.7" top="1.2916666666666667" bottom="0.75" header="0.3" footer="0.3"/>
  <pageSetup orientation="portrait" r:id="rId1"/>
  <headerFooter>
    <oddHeader xml:space="preserve">&amp;R2026 Draft Annual Update
West of Devers Formula Rate
Workpapers
&amp;A
Page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B3E-FE9F-4174-B9E3-3895C021AC2F}">
  <dimension ref="A1:F80"/>
  <sheetViews>
    <sheetView zoomScaleNormal="100" zoomScaleSheetLayoutView="90" zoomScalePageLayoutView="90" workbookViewId="0"/>
  </sheetViews>
  <sheetFormatPr defaultColWidth="8.7265625" defaultRowHeight="12.5"/>
  <cols>
    <col min="1" max="1" width="13.81640625" customWidth="1"/>
    <col min="2" max="2" width="62" customWidth="1"/>
    <col min="3" max="3" width="20.453125" customWidth="1"/>
    <col min="4" max="4" width="26.453125" customWidth="1"/>
  </cols>
  <sheetData>
    <row r="1" spans="1:4" ht="13">
      <c r="A1" s="4" t="s">
        <v>30</v>
      </c>
    </row>
    <row r="2" spans="1:4">
      <c r="A2" s="9"/>
    </row>
    <row r="3" spans="1:4" ht="14.5">
      <c r="B3" s="4" t="s">
        <v>31</v>
      </c>
      <c r="C3" s="54" t="s">
        <v>73</v>
      </c>
      <c r="D3" s="53" t="s">
        <v>74</v>
      </c>
    </row>
    <row r="5" spans="1:4" ht="13">
      <c r="B5" s="1"/>
    </row>
    <row r="6" spans="1:4" ht="14.5">
      <c r="B6" s="6"/>
      <c r="C6" s="55"/>
      <c r="D6" s="41"/>
    </row>
    <row r="7" spans="1:4">
      <c r="B7" s="6"/>
      <c r="C7" s="90"/>
      <c r="D7" s="41"/>
    </row>
    <row r="8" spans="1:4">
      <c r="B8" s="6"/>
      <c r="C8" s="90"/>
      <c r="D8" s="41"/>
    </row>
    <row r="9" spans="1:4">
      <c r="B9" s="43"/>
      <c r="D9" s="41"/>
    </row>
    <row r="10" spans="1:4" ht="14.5">
      <c r="B10" s="80" t="s">
        <v>39</v>
      </c>
      <c r="C10" s="55">
        <f>C6</f>
        <v>0</v>
      </c>
      <c r="D10" s="41"/>
    </row>
    <row r="11" spans="1:4">
      <c r="B11" s="43"/>
      <c r="C11" s="74"/>
      <c r="D11" s="41"/>
    </row>
    <row r="12" spans="1:4">
      <c r="B12" s="6" t="s">
        <v>129</v>
      </c>
      <c r="D12" s="29"/>
    </row>
    <row r="14" spans="1:4">
      <c r="A14" s="88"/>
      <c r="B14" s="61"/>
      <c r="C14" s="61"/>
      <c r="D14" s="61"/>
    </row>
    <row r="80" spans="6:6" ht="14.5">
      <c r="F80" s="51"/>
    </row>
  </sheetData>
  <pageMargins left="0.7" right="0.7" top="0.75" bottom="0.75" header="0.3" footer="0.3"/>
  <pageSetup scale="52" orientation="portrait" r:id="rId1"/>
  <headerFooter>
    <oddHeader xml:space="preserve">&amp;R2026 Draft Annual Update
West of Devers Formula Rate
Workpapers
&amp;A
Page &amp;P of &amp;N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8957-4366-4981-BAB8-E2158DE5CFDC}">
  <dimension ref="A1:G38"/>
  <sheetViews>
    <sheetView zoomScaleNormal="100" workbookViewId="0"/>
  </sheetViews>
  <sheetFormatPr defaultRowHeight="12.5"/>
  <cols>
    <col min="1" max="1" width="3.81640625" customWidth="1"/>
    <col min="5" max="5" width="11.1796875" bestFit="1" customWidth="1"/>
    <col min="6" max="6" width="2.81640625" customWidth="1"/>
  </cols>
  <sheetData>
    <row r="1" spans="1:7" ht="13">
      <c r="A1" s="4" t="s">
        <v>40</v>
      </c>
    </row>
    <row r="3" spans="1:7" ht="13">
      <c r="A3" s="1" t="s">
        <v>130</v>
      </c>
      <c r="C3" s="9"/>
    </row>
    <row r="4" spans="1:7">
      <c r="C4" s="9"/>
    </row>
    <row r="5" spans="1:7" ht="13">
      <c r="B5" s="1" t="s">
        <v>84</v>
      </c>
      <c r="C5" s="9"/>
      <c r="D5" s="9"/>
    </row>
    <row r="6" spans="1:7">
      <c r="A6" s="15"/>
      <c r="B6" s="15"/>
      <c r="C6" s="15"/>
    </row>
    <row r="7" spans="1:7" ht="13">
      <c r="E7" s="4" t="s">
        <v>73</v>
      </c>
      <c r="G7" s="4" t="s">
        <v>83</v>
      </c>
    </row>
    <row r="8" spans="1:7">
      <c r="B8" s="6" t="s">
        <v>82</v>
      </c>
      <c r="E8" s="13">
        <v>632532.86884230806</v>
      </c>
      <c r="G8" s="6" t="s">
        <v>132</v>
      </c>
    </row>
    <row r="9" spans="1:7">
      <c r="B9" s="6" t="s">
        <v>120</v>
      </c>
      <c r="E9" s="13">
        <v>7590394.4261076963</v>
      </c>
      <c r="G9" s="6" t="s">
        <v>131</v>
      </c>
    </row>
    <row r="10" spans="1:7">
      <c r="B10" s="6"/>
    </row>
    <row r="11" spans="1:7" ht="13">
      <c r="B11" s="1" t="s">
        <v>85</v>
      </c>
    </row>
    <row r="12" spans="1:7" ht="13">
      <c r="A12" s="1"/>
    </row>
    <row r="13" spans="1:7" ht="13">
      <c r="A13" s="1"/>
      <c r="E13" s="4" t="s">
        <v>73</v>
      </c>
      <c r="G13" s="4" t="s">
        <v>83</v>
      </c>
    </row>
    <row r="14" spans="1:7" ht="13">
      <c r="A14" s="1"/>
      <c r="B14" s="6" t="s">
        <v>114</v>
      </c>
      <c r="E14" s="13">
        <f>E15/12</f>
        <v>987048.73167863733</v>
      </c>
      <c r="G14" s="6" t="s">
        <v>115</v>
      </c>
    </row>
    <row r="15" spans="1:7" ht="13">
      <c r="A15" s="1"/>
      <c r="B15" s="6" t="s">
        <v>87</v>
      </c>
      <c r="E15" s="13">
        <v>11844584.780143648</v>
      </c>
      <c r="G15" s="6" t="s">
        <v>86</v>
      </c>
    </row>
    <row r="16" spans="1:7" ht="13">
      <c r="A16" s="1"/>
      <c r="B16" s="6"/>
      <c r="E16" s="13"/>
      <c r="G16" s="6"/>
    </row>
    <row r="17" spans="1:7" ht="13">
      <c r="A17" s="1"/>
      <c r="B17" s="6"/>
      <c r="E17" s="13"/>
      <c r="G17" s="6"/>
    </row>
    <row r="18" spans="1:7" ht="13">
      <c r="A18" s="1"/>
      <c r="B18" s="6"/>
      <c r="E18" s="13"/>
      <c r="G18" s="6"/>
    </row>
    <row r="19" spans="1:7" ht="13">
      <c r="A19" s="1"/>
      <c r="B19" s="6"/>
      <c r="E19" s="13"/>
      <c r="G19" s="6"/>
    </row>
    <row r="20" spans="1:7" ht="13">
      <c r="A20" s="1"/>
      <c r="B20" s="6"/>
      <c r="E20" s="13"/>
      <c r="G20" s="6"/>
    </row>
    <row r="21" spans="1:7" ht="13">
      <c r="A21" s="1"/>
    </row>
    <row r="22" spans="1:7">
      <c r="A22" s="6"/>
    </row>
    <row r="24" spans="1:7">
      <c r="A24" s="6"/>
    </row>
    <row r="27" spans="1:7">
      <c r="A27" s="6"/>
    </row>
    <row r="29" spans="1:7">
      <c r="A29" s="6"/>
    </row>
    <row r="31" spans="1:7">
      <c r="A31" s="6"/>
    </row>
    <row r="33" spans="1:3">
      <c r="A33" s="6"/>
    </row>
    <row r="35" spans="1:3">
      <c r="A35" s="6"/>
    </row>
    <row r="38" spans="1:3">
      <c r="A38" s="6"/>
      <c r="C38" s="6"/>
    </row>
  </sheetData>
  <phoneticPr fontId="31" type="noConversion"/>
  <pageMargins left="0.7" right="0.7" top="1.2708333333333333" bottom="0.75" header="0.3" footer="0.3"/>
  <pageSetup scale="96" orientation="landscape" r:id="rId1"/>
  <headerFooter>
    <oddHeader xml:space="preserve">&amp;R2026 Draft Annual Update
West of Devers Formula Rate
Workpapers
&amp;A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6DC7-26A0-4E77-86F1-2229E8DBF97B}">
  <dimension ref="A1:F27"/>
  <sheetViews>
    <sheetView zoomScaleNormal="100" workbookViewId="0"/>
  </sheetViews>
  <sheetFormatPr defaultRowHeight="12.5"/>
  <cols>
    <col min="1" max="1" width="43.26953125" customWidth="1"/>
    <col min="2" max="2" width="17.81640625" customWidth="1"/>
    <col min="3" max="3" width="3.81640625" customWidth="1"/>
    <col min="4" max="4" width="19.1796875" customWidth="1"/>
    <col min="5" max="5" width="25.7265625" customWidth="1"/>
    <col min="6" max="6" width="13.1796875" customWidth="1"/>
  </cols>
  <sheetData>
    <row r="1" spans="1:6" ht="13">
      <c r="A1" s="4" t="s">
        <v>41</v>
      </c>
    </row>
    <row r="3" spans="1:6">
      <c r="A3" s="6" t="s">
        <v>42</v>
      </c>
      <c r="C3" s="9"/>
    </row>
    <row r="4" spans="1:6">
      <c r="C4" s="9"/>
    </row>
    <row r="5" spans="1:6">
      <c r="A5" t="s">
        <v>32</v>
      </c>
    </row>
    <row r="6" spans="1:6">
      <c r="C6" s="12"/>
      <c r="D6" t="s">
        <v>33</v>
      </c>
    </row>
    <row r="7" spans="1:6">
      <c r="A7" t="s">
        <v>103</v>
      </c>
      <c r="B7" s="61">
        <v>7500000</v>
      </c>
      <c r="D7" t="s">
        <v>34</v>
      </c>
      <c r="F7" s="61"/>
    </row>
    <row r="8" spans="1:6">
      <c r="A8" t="s">
        <v>35</v>
      </c>
      <c r="B8">
        <v>3</v>
      </c>
      <c r="C8" s="12"/>
    </row>
    <row r="9" spans="1:6">
      <c r="A9" t="s">
        <v>36</v>
      </c>
      <c r="B9">
        <v>1</v>
      </c>
    </row>
    <row r="10" spans="1:6">
      <c r="A10" t="s">
        <v>37</v>
      </c>
      <c r="B10" s="73">
        <f>B9/B8</f>
        <v>0.33333333333333331</v>
      </c>
      <c r="C10" s="12"/>
    </row>
    <row r="11" spans="1:6">
      <c r="A11" t="s">
        <v>38</v>
      </c>
      <c r="B11" s="76">
        <f>B7/B8</f>
        <v>2500000</v>
      </c>
      <c r="F11" s="61"/>
    </row>
    <row r="12" spans="1:6">
      <c r="B12" s="66"/>
      <c r="C12" s="12"/>
      <c r="F12" s="60"/>
    </row>
    <row r="13" spans="1:6">
      <c r="B13" s="74"/>
      <c r="F13" s="61"/>
    </row>
    <row r="14" spans="1:6">
      <c r="C14" s="12"/>
    </row>
    <row r="16" spans="1:6">
      <c r="C16" s="12"/>
    </row>
    <row r="18" spans="1:3">
      <c r="B18" s="12"/>
      <c r="C18" s="12"/>
    </row>
    <row r="20" spans="1:3">
      <c r="C20" s="12"/>
    </row>
    <row r="22" spans="1:3">
      <c r="C22" s="12"/>
    </row>
    <row r="24" spans="1:3">
      <c r="B24" s="12"/>
      <c r="C24" s="12"/>
    </row>
    <row r="27" spans="1:3" ht="13">
      <c r="A27" s="1"/>
    </row>
  </sheetData>
  <pageMargins left="0.7" right="0.7" top="1.3541666666666667" bottom="0.75" header="0.3" footer="0.3"/>
  <pageSetup orientation="portrait" r:id="rId1"/>
  <headerFooter>
    <oddHeader xml:space="preserve">&amp;R2026 Draft Annual Update
West of Devers Formula Rate
Workpapers
&amp;A
Page &amp;P of &amp;N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6973-F355-46C5-868E-E467F5D4EE0A}">
  <dimension ref="A1:H43"/>
  <sheetViews>
    <sheetView view="pageLayout" topLeftCell="B1" zoomScaleNormal="100" workbookViewId="0">
      <selection activeCell="C29" sqref="C29"/>
    </sheetView>
  </sheetViews>
  <sheetFormatPr defaultRowHeight="12.5"/>
  <cols>
    <col min="2" max="2" width="24.453125" bestFit="1" customWidth="1"/>
    <col min="3" max="3" width="19.26953125" customWidth="1"/>
    <col min="4" max="4" width="16.54296875" customWidth="1"/>
    <col min="5" max="5" width="47" customWidth="1"/>
    <col min="6" max="6" width="16.26953125" customWidth="1"/>
  </cols>
  <sheetData>
    <row r="1" spans="1:6">
      <c r="A1" s="16" t="s">
        <v>43</v>
      </c>
    </row>
    <row r="3" spans="1:6" ht="13">
      <c r="C3" s="20"/>
      <c r="D3" s="21"/>
      <c r="E3" s="21"/>
      <c r="F3" s="21"/>
    </row>
    <row r="4" spans="1:6" ht="13">
      <c r="C4" s="3" t="s">
        <v>44</v>
      </c>
      <c r="D4" s="3" t="s">
        <v>45</v>
      </c>
      <c r="E4" s="21"/>
      <c r="F4" s="18"/>
    </row>
    <row r="5" spans="1:6" ht="13">
      <c r="C5" s="5"/>
      <c r="D5" s="5"/>
      <c r="E5" s="21"/>
      <c r="F5" s="18"/>
    </row>
    <row r="6" spans="1:6" ht="14.5">
      <c r="C6" s="5"/>
      <c r="E6" s="22"/>
      <c r="F6" s="50"/>
    </row>
    <row r="7" spans="1:6" ht="13">
      <c r="C7" s="5" t="s">
        <v>46</v>
      </c>
      <c r="D7" s="5" t="s">
        <v>46</v>
      </c>
      <c r="E7" s="22"/>
      <c r="F7" s="23"/>
    </row>
    <row r="8" spans="1:6" ht="14.5">
      <c r="C8" s="5" t="s">
        <v>47</v>
      </c>
      <c r="D8" s="5" t="s">
        <v>47</v>
      </c>
      <c r="E8" s="22"/>
      <c r="F8" s="50"/>
    </row>
    <row r="9" spans="1:6" ht="14.5">
      <c r="C9" s="5" t="s">
        <v>48</v>
      </c>
      <c r="D9" s="5" t="s">
        <v>48</v>
      </c>
      <c r="E9" s="22"/>
      <c r="F9" s="50"/>
    </row>
    <row r="10" spans="1:6" ht="14.5">
      <c r="C10" s="2" t="s">
        <v>49</v>
      </c>
      <c r="D10" s="2" t="s">
        <v>50</v>
      </c>
      <c r="E10" s="31" t="s">
        <v>51</v>
      </c>
      <c r="F10" s="50"/>
    </row>
    <row r="11" spans="1:6" ht="13">
      <c r="A11" s="5">
        <v>17</v>
      </c>
      <c r="B11" s="7" t="s">
        <v>52</v>
      </c>
      <c r="C11" s="116">
        <v>-42129.019909967414</v>
      </c>
      <c r="D11" s="116">
        <v>-8097780.6518261572</v>
      </c>
      <c r="E11" s="6" t="s">
        <v>53</v>
      </c>
    </row>
    <row r="12" spans="1:6" ht="14.5">
      <c r="C12" s="58"/>
      <c r="D12" s="59"/>
      <c r="E12" s="22"/>
      <c r="F12" s="50"/>
    </row>
    <row r="13" spans="1:6" ht="14.5">
      <c r="C13" s="19"/>
      <c r="D13" s="22"/>
      <c r="E13" s="22"/>
      <c r="F13" s="50"/>
    </row>
    <row r="14" spans="1:6" ht="14.5">
      <c r="C14" s="19"/>
      <c r="D14" s="22"/>
      <c r="E14" s="22"/>
      <c r="F14" s="50"/>
    </row>
    <row r="15" spans="1:6" ht="14.5">
      <c r="C15" s="19"/>
      <c r="D15" s="22"/>
      <c r="E15" s="22"/>
      <c r="F15" s="50"/>
    </row>
    <row r="16" spans="1:6" ht="14.5">
      <c r="C16" s="19"/>
      <c r="D16" s="22"/>
      <c r="E16" s="22"/>
      <c r="F16" s="50"/>
    </row>
    <row r="17" spans="3:8" ht="14.5">
      <c r="C17" s="19"/>
      <c r="D17" s="22"/>
      <c r="E17" s="22"/>
      <c r="F17" s="50"/>
    </row>
    <row r="18" spans="3:8" ht="14.5">
      <c r="C18" s="19"/>
      <c r="D18" s="22"/>
      <c r="E18" s="22"/>
      <c r="F18" s="50"/>
    </row>
    <row r="19" spans="3:8" ht="14.5">
      <c r="C19" s="19"/>
      <c r="D19" s="22"/>
      <c r="E19" s="22"/>
      <c r="F19" s="50"/>
    </row>
    <row r="20" spans="3:8" ht="14.5">
      <c r="C20" s="19"/>
      <c r="D20" s="22"/>
      <c r="E20" s="22"/>
      <c r="F20" s="50"/>
    </row>
    <row r="21" spans="3:8" ht="14.5">
      <c r="C21" s="19"/>
      <c r="D21" s="18"/>
      <c r="E21" s="18"/>
      <c r="F21" s="50"/>
    </row>
    <row r="22" spans="3:8" ht="13">
      <c r="C22" s="19"/>
      <c r="D22" s="24"/>
      <c r="E22" s="24"/>
      <c r="F22" s="17"/>
    </row>
    <row r="23" spans="3:8" ht="13">
      <c r="C23" s="19"/>
      <c r="D23" s="19"/>
      <c r="E23" s="24"/>
      <c r="F23" s="17"/>
    </row>
    <row r="24" spans="3:8" ht="13">
      <c r="C24" s="1"/>
    </row>
    <row r="25" spans="3:8">
      <c r="C25" s="6"/>
    </row>
    <row r="26" spans="3:8" ht="13">
      <c r="C26" s="6"/>
      <c r="E26" s="2"/>
      <c r="F26" s="2"/>
      <c r="H26" s="25"/>
    </row>
    <row r="27" spans="3:8" ht="13">
      <c r="D27" s="6"/>
      <c r="E27" s="26"/>
      <c r="F27" s="2"/>
      <c r="H27" s="7"/>
    </row>
    <row r="28" spans="3:8" ht="13">
      <c r="D28" s="6"/>
      <c r="E28" s="26"/>
      <c r="F28" s="2"/>
      <c r="H28" s="7"/>
    </row>
    <row r="29" spans="3:8">
      <c r="D29" s="6"/>
      <c r="E29" s="26"/>
      <c r="F29" s="6"/>
      <c r="H29" s="7"/>
    </row>
    <row r="30" spans="3:8">
      <c r="D30" s="6"/>
      <c r="E30" s="27"/>
      <c r="F30" s="6"/>
      <c r="H30" s="28"/>
    </row>
    <row r="31" spans="3:8" ht="13">
      <c r="C31" s="2"/>
      <c r="D31" s="2"/>
      <c r="F31" s="2"/>
      <c r="H31" s="2"/>
    </row>
    <row r="32" spans="3:8" ht="13">
      <c r="C32" s="6"/>
      <c r="E32" s="2"/>
      <c r="F32" s="2"/>
      <c r="H32" s="25"/>
    </row>
    <row r="33" spans="3:8" ht="13">
      <c r="C33" s="29"/>
      <c r="D33" s="6"/>
      <c r="E33" s="26"/>
      <c r="F33" s="2"/>
      <c r="H33" s="28"/>
    </row>
    <row r="34" spans="3:8" ht="13">
      <c r="C34" s="29"/>
      <c r="D34" s="6"/>
      <c r="E34" s="26"/>
      <c r="F34" s="2"/>
      <c r="H34" s="28"/>
    </row>
    <row r="35" spans="3:8">
      <c r="C35" s="29"/>
      <c r="D35" s="6"/>
      <c r="E35" s="26"/>
      <c r="F35" s="6"/>
    </row>
    <row r="36" spans="3:8">
      <c r="C36" s="29"/>
      <c r="D36" s="6"/>
      <c r="E36" s="27"/>
      <c r="F36" s="6"/>
    </row>
    <row r="37" spans="3:8" ht="13">
      <c r="C37" s="29"/>
      <c r="D37" s="30"/>
      <c r="F37" s="2"/>
      <c r="H37" s="13"/>
    </row>
    <row r="38" spans="3:8" ht="13">
      <c r="C38" s="6"/>
      <c r="E38" s="2"/>
      <c r="F38" s="2"/>
      <c r="H38" s="25"/>
    </row>
    <row r="39" spans="3:8" ht="13">
      <c r="C39" s="29"/>
      <c r="D39" s="6"/>
      <c r="E39" s="26"/>
      <c r="F39" s="2"/>
      <c r="H39" s="28"/>
    </row>
    <row r="40" spans="3:8" ht="13">
      <c r="C40" s="29"/>
      <c r="D40" s="6"/>
      <c r="E40" s="26"/>
      <c r="F40" s="2"/>
      <c r="H40" s="28"/>
    </row>
    <row r="41" spans="3:8">
      <c r="C41" s="29"/>
      <c r="D41" s="6"/>
      <c r="E41" s="26"/>
      <c r="F41" s="6"/>
    </row>
    <row r="42" spans="3:8">
      <c r="C42" s="29"/>
      <c r="D42" s="6"/>
      <c r="E42" s="27"/>
      <c r="F42" s="6"/>
    </row>
    <row r="43" spans="3:8">
      <c r="D43" s="10"/>
    </row>
  </sheetData>
  <pageMargins left="0.7" right="0.7" top="1.0483333333333333" bottom="0.75" header="0.3" footer="0.3"/>
  <pageSetup scale="74" orientation="portrait" r:id="rId1"/>
  <headerFooter>
    <oddHeader xml:space="preserve">&amp;R2026 Draft Annual Update
West of Devers Formula Rate
Workpapers
&amp;A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81B6-0887-4FDA-8F2E-9EA5BCE2FBC7}">
  <dimension ref="A1:H42"/>
  <sheetViews>
    <sheetView view="pageLayout" zoomScaleNormal="100" workbookViewId="0">
      <selection activeCell="E36" sqref="E36"/>
    </sheetView>
  </sheetViews>
  <sheetFormatPr defaultColWidth="9.1796875" defaultRowHeight="12.5"/>
  <cols>
    <col min="1" max="1" width="6.26953125" customWidth="1"/>
    <col min="2" max="2" width="8.54296875" customWidth="1"/>
    <col min="3" max="3" width="18.1796875" customWidth="1"/>
    <col min="4" max="4" width="20" customWidth="1"/>
    <col min="5" max="5" width="29.453125" customWidth="1"/>
    <col min="6" max="6" width="16.26953125" customWidth="1"/>
  </cols>
  <sheetData>
    <row r="1" spans="1:6">
      <c r="A1" s="16" t="s">
        <v>54</v>
      </c>
    </row>
    <row r="3" spans="1:6" ht="13">
      <c r="D3" s="20"/>
      <c r="E3" s="21"/>
      <c r="F3" s="21"/>
    </row>
    <row r="4" spans="1:6" ht="13">
      <c r="D4" s="3" t="s">
        <v>55</v>
      </c>
      <c r="E4" s="21"/>
      <c r="F4" s="18"/>
    </row>
    <row r="5" spans="1:6" ht="13">
      <c r="D5" s="5"/>
      <c r="E5" s="21"/>
      <c r="F5" s="18"/>
    </row>
    <row r="6" spans="1:6" ht="14.5">
      <c r="D6" s="5"/>
      <c r="E6" s="22"/>
      <c r="F6" s="50"/>
    </row>
    <row r="7" spans="1:6">
      <c r="E7" s="22"/>
      <c r="F7" s="23"/>
    </row>
    <row r="8" spans="1:6" ht="14.5">
      <c r="D8" s="5" t="s">
        <v>46</v>
      </c>
      <c r="E8" s="22"/>
      <c r="F8" s="50"/>
    </row>
    <row r="9" spans="1:6" ht="14.5">
      <c r="B9" s="5" t="s">
        <v>56</v>
      </c>
      <c r="D9" s="5" t="s">
        <v>47</v>
      </c>
      <c r="E9" s="22"/>
      <c r="F9" s="50"/>
    </row>
    <row r="10" spans="1:6" ht="13">
      <c r="A10" s="2" t="s">
        <v>57</v>
      </c>
      <c r="B10" s="2" t="s">
        <v>58</v>
      </c>
      <c r="C10" s="2" t="s">
        <v>59</v>
      </c>
      <c r="D10" s="2" t="s">
        <v>48</v>
      </c>
      <c r="E10" s="31" t="s">
        <v>51</v>
      </c>
      <c r="F10" s="1"/>
    </row>
    <row r="11" spans="1:6" ht="13">
      <c r="A11" s="5">
        <v>5</v>
      </c>
      <c r="B11" s="29">
        <v>924</v>
      </c>
      <c r="C11" t="s">
        <v>60</v>
      </c>
      <c r="D11" s="116">
        <v>-7423706.6600000001</v>
      </c>
      <c r="E11" s="6" t="s">
        <v>61</v>
      </c>
    </row>
    <row r="12" spans="1:6" ht="14.5">
      <c r="D12" s="58"/>
      <c r="E12" s="22"/>
      <c r="F12" s="50"/>
    </row>
    <row r="13" spans="1:6" ht="14.5">
      <c r="D13" s="19"/>
      <c r="E13" s="22"/>
      <c r="F13" s="50"/>
    </row>
    <row r="14" spans="1:6" ht="14.5">
      <c r="D14" s="19"/>
      <c r="E14" s="22"/>
      <c r="F14" s="50"/>
    </row>
    <row r="15" spans="1:6" ht="14.5">
      <c r="D15" s="19"/>
      <c r="E15" s="22"/>
      <c r="F15" s="50"/>
    </row>
    <row r="16" spans="1:6" ht="14.5">
      <c r="D16" s="19"/>
      <c r="E16" s="22"/>
      <c r="F16" s="50"/>
    </row>
    <row r="17" spans="4:8" ht="14.5">
      <c r="D17" s="19"/>
      <c r="E17" s="22"/>
      <c r="F17" s="50"/>
    </row>
    <row r="18" spans="4:8" ht="14.5">
      <c r="D18" s="19"/>
      <c r="E18" s="22"/>
      <c r="F18" s="50"/>
    </row>
    <row r="19" spans="4:8" ht="14.5">
      <c r="D19" s="19"/>
      <c r="E19" s="22"/>
      <c r="F19" s="50"/>
    </row>
    <row r="20" spans="4:8" ht="14.5">
      <c r="D20" s="19"/>
      <c r="E20" s="22"/>
      <c r="F20" s="50"/>
    </row>
    <row r="21" spans="4:8" ht="14.5">
      <c r="D21" s="19"/>
      <c r="E21" s="18"/>
      <c r="F21" s="50"/>
    </row>
    <row r="22" spans="4:8" ht="13">
      <c r="D22" s="19"/>
      <c r="E22" s="24"/>
      <c r="F22" s="17"/>
    </row>
    <row r="23" spans="4:8" ht="13">
      <c r="D23" s="19"/>
      <c r="E23" s="24"/>
      <c r="F23" s="17"/>
    </row>
    <row r="24" spans="4:8" ht="13">
      <c r="D24" s="1"/>
    </row>
    <row r="25" spans="4:8">
      <c r="D25" s="6"/>
    </row>
    <row r="26" spans="4:8" ht="13">
      <c r="D26" s="6"/>
      <c r="E26" s="2"/>
      <c r="F26" s="2"/>
      <c r="H26" s="25"/>
    </row>
    <row r="27" spans="4:8" ht="13">
      <c r="E27" s="26"/>
      <c r="F27" s="2"/>
      <c r="H27" s="7"/>
    </row>
    <row r="28" spans="4:8" ht="13">
      <c r="E28" s="26"/>
      <c r="F28" s="2"/>
      <c r="H28" s="7"/>
    </row>
    <row r="29" spans="4:8">
      <c r="E29" s="26"/>
      <c r="F29" s="6"/>
      <c r="H29" s="7"/>
    </row>
    <row r="30" spans="4:8">
      <c r="E30" s="27"/>
      <c r="F30" s="6"/>
      <c r="H30" s="28"/>
    </row>
    <row r="31" spans="4:8" ht="13">
      <c r="D31" s="2"/>
      <c r="F31" s="2"/>
      <c r="H31" s="2"/>
    </row>
    <row r="32" spans="4:8" ht="13">
      <c r="D32" s="6"/>
      <c r="E32" s="2"/>
      <c r="F32" s="2"/>
      <c r="H32" s="25"/>
    </row>
    <row r="33" spans="4:8" ht="13">
      <c r="D33" s="29"/>
      <c r="E33" s="26"/>
      <c r="F33" s="2"/>
      <c r="H33" s="28"/>
    </row>
    <row r="34" spans="4:8" ht="13">
      <c r="D34" s="29"/>
      <c r="E34" s="26"/>
      <c r="F34" s="2"/>
      <c r="H34" s="28"/>
    </row>
    <row r="35" spans="4:8">
      <c r="D35" s="29"/>
      <c r="E35" s="26"/>
      <c r="F35" s="6"/>
    </row>
    <row r="36" spans="4:8">
      <c r="D36" s="29"/>
      <c r="E36" s="27"/>
      <c r="F36" s="6"/>
    </row>
    <row r="37" spans="4:8" ht="13">
      <c r="D37" s="29"/>
      <c r="F37" s="2"/>
      <c r="H37" s="13"/>
    </row>
    <row r="38" spans="4:8" ht="13">
      <c r="D38" s="6"/>
      <c r="E38" s="2"/>
      <c r="F38" s="2"/>
      <c r="H38" s="25"/>
    </row>
    <row r="39" spans="4:8" ht="13">
      <c r="D39" s="29"/>
      <c r="E39" s="26"/>
      <c r="F39" s="2"/>
      <c r="H39" s="28"/>
    </row>
    <row r="40" spans="4:8" ht="13">
      <c r="D40" s="29"/>
      <c r="E40" s="26"/>
      <c r="F40" s="2"/>
      <c r="H40" s="28"/>
    </row>
    <row r="41" spans="4:8">
      <c r="D41" s="29"/>
      <c r="E41" s="26"/>
      <c r="F41" s="6"/>
    </row>
    <row r="42" spans="4:8">
      <c r="D42" s="29"/>
      <c r="E42" s="27"/>
      <c r="F42" s="6"/>
    </row>
  </sheetData>
  <pageMargins left="0.7" right="0.7" top="1.375" bottom="0.75" header="0.3" footer="0.3"/>
  <pageSetup orientation="portrait" r:id="rId1"/>
  <headerFooter>
    <oddHeader xml:space="preserve">&amp;R2026 Draft Annual Update
West of Devers Formula Rate
Workpapers
&amp;A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DCADB4-67E3-4152-98EB-4BC5759B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12959806-aaa0-46d7-a2d9-16d3a52829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12f540d-d409-4b25-9a6c-10b1df9809fd"/>
    <ds:schemaRef ds:uri="http://www.w3.org/XML/1998/namespace"/>
    <ds:schemaRef ds:uri="http://purl.org/dc/dcmitype/"/>
  </ds:schemaRefs>
</ds:datastoreItem>
</file>

<file path=customXml/itemProps3.xml><?xml version="1.0" encoding="utf-8"?>
<ds:datastoreItem xmlns:ds="http://schemas.openxmlformats.org/officeDocument/2006/customXml" ds:itemID="{43A653C6-9BD8-47F1-AE37-2BD3451C97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Heading</vt:lpstr>
      <vt:lpstr>WP-Master Index</vt:lpstr>
      <vt:lpstr>WP-General Inputs</vt:lpstr>
      <vt:lpstr>WP-Material Account Changes</vt:lpstr>
      <vt:lpstr>WP-Cost Adjustment</vt:lpstr>
      <vt:lpstr>WP-True Up Adjustment</vt:lpstr>
      <vt:lpstr>WP-Direct OandM</vt:lpstr>
      <vt:lpstr>WP-Allocated OandM</vt:lpstr>
      <vt:lpstr>WP-AandG</vt:lpstr>
      <vt:lpstr>WP-Property Tax</vt:lpstr>
      <vt:lpstr>WP-Allocators</vt:lpstr>
      <vt:lpstr>Heading!Print_Area</vt:lpstr>
      <vt:lpstr>'WP-AandG'!Print_Area</vt:lpstr>
      <vt:lpstr>'WP-Allocated OandM'!Print_Area</vt:lpstr>
      <vt:lpstr>'WP-Cost Adjustment'!Print_Area</vt:lpstr>
      <vt:lpstr>'WP-Master Index'!Print_Area</vt:lpstr>
      <vt:lpstr>'WP-Material Account Changes'!Print_Area</vt:lpstr>
      <vt:lpstr>'WP-Property Tax'!Print_Area</vt:lpstr>
      <vt:lpstr>'WP-True Up Adjustment'!Print_Area</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2025-04-30T14:54:12Z</cp:lastPrinted>
  <dcterms:created xsi:type="dcterms:W3CDTF">2009-02-27T16:01:11Z</dcterms:created>
  <dcterms:modified xsi:type="dcterms:W3CDTF">2025-06-13T16:42:46Z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MSIP_Label_bc3dd1c7-2c40-4a31-84b2-bec599b321a0_Enabled">
    <vt:lpwstr>true</vt:lpwstr>
  </property>
  <property fmtid="{D5CDD505-2E9C-101B-9397-08002B2CF9AE}" pid="5" name="MSIP_Label_bc3dd1c7-2c40-4a31-84b2-bec599b321a0_SetDate">
    <vt:lpwstr>2024-04-12T21:03:28Z</vt:lpwstr>
  </property>
  <property fmtid="{D5CDD505-2E9C-101B-9397-08002B2CF9AE}" pid="6" name="MSIP_Label_bc3dd1c7-2c40-4a31-84b2-bec599b321a0_Method">
    <vt:lpwstr>Standard</vt:lpwstr>
  </property>
  <property fmtid="{D5CDD505-2E9C-101B-9397-08002B2CF9AE}" pid="7" name="MSIP_Label_bc3dd1c7-2c40-4a31-84b2-bec599b321a0_Name">
    <vt:lpwstr>bc3dd1c7-2c40-4a31-84b2-bec599b321a0</vt:lpwstr>
  </property>
  <property fmtid="{D5CDD505-2E9C-101B-9397-08002B2CF9AE}" pid="8" name="MSIP_Label_bc3dd1c7-2c40-4a31-84b2-bec599b321a0_SiteId">
    <vt:lpwstr>5b2a8fee-4c95-4bdc-8aae-196f8aacb1b6</vt:lpwstr>
  </property>
  <property fmtid="{D5CDD505-2E9C-101B-9397-08002B2CF9AE}" pid="9" name="MSIP_Label_bc3dd1c7-2c40-4a31-84b2-bec599b321a0_ActionId">
    <vt:lpwstr>ea12e68a-d51f-47ef-97b2-1d90e41c0f7d</vt:lpwstr>
  </property>
  <property fmtid="{D5CDD505-2E9C-101B-9397-08002B2CF9AE}" pid="10" name="MSIP_Label_bc3dd1c7-2c40-4a31-84b2-bec599b321a0_ContentBits">
    <vt:lpwstr>0</vt:lpwstr>
  </property>
</Properties>
</file>