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9"/>
  <workbookPr filterPrivacy="1" saveExternalLinkValues="0" codeName="ThisWorkbook" defaultThemeVersion="124226"/>
  <xr:revisionPtr revIDLastSave="0" documentId="11_D2EEDCAD1BBD80AE704062EAA1DD849B4690A960" xr6:coauthVersionLast="37" xr6:coauthVersionMax="37" xr10:uidLastSave="{00000000-0000-0000-0000-000000000000}"/>
  <workbookProtection workbookAlgorithmName="SHA-512" workbookHashValue="jQsMmxAVd70tILKOsKzErmXgtIP8sKbLoEH6fy53PX8EnCCp7K2jHvpWIcrPo26vXMuzoF3hVhjB55EFdJDaEw==" workbookSaltValue="mQ10qb1ndRgpv7loFB29vg==" workbookSpinCount="100000" lockStructure="1"/>
  <bookViews>
    <workbookView xWindow="0" yWindow="0" windowWidth="11490" windowHeight="3945" tabRatio="710" firstSheet="1" activeTab="1" xr2:uid="{00000000-000D-0000-FFFF-FFFF00000000}"/>
  </bookViews>
  <sheets>
    <sheet name="Instructions" sheetId="45" r:id="rId1"/>
    <sheet name="Front Page" sheetId="1" r:id="rId2"/>
    <sheet name="Incrementality" sheetId="46" r:id="rId3"/>
    <sheet name="Bid Parameters" sheetId="41" r:id="rId4"/>
  </sheets>
  <externalReferences>
    <externalReference r:id="rId5"/>
  </externalReferences>
  <definedNames>
    <definedName name="lst_Circuits" localSheetId="2">INDEX([1]!tbl_Circuit[Circuit],MATCH('[1]Project Information'!$C$13,[1]!tbl_Circuit[Substation],0),1):INDEX([1]!tbl_Circuit[Circuit],MATCH('[1]Project Information'!$C$13,[1]!tbl_Circuit[Substation],1),1)</definedName>
    <definedName name="lst_Circuits">INDEX(tbl_Circuit[Circuit],MATCH('Bid Parameters'!$F$8,tbl_Circuit[Substation],0),1):INDEX(tbl_Circuit[Circuit],MATCH('Bid Parameters'!$F$8,tbl_Circuit[Substation],1),1)</definedName>
    <definedName name="_xlnm.Print_Area" localSheetId="3">'Bid Parameters'!$A$1:$J$274</definedName>
    <definedName name="_xlnm.Print_Area" localSheetId="1">'Front Page'!$A$1:$L$58</definedName>
    <definedName name="_xlnm.Print_Area" localSheetId="0">Instructions!$A$1:$J$44</definedName>
  </definedNames>
  <calcPr calcId="179020" calcCompleted="0"/>
</workbook>
</file>

<file path=xl/calcChain.xml><?xml version="1.0" encoding="utf-8"?>
<calcChain xmlns="http://schemas.openxmlformats.org/spreadsheetml/2006/main">
  <c r="R30" i="41" l="1"/>
  <c r="C8" i="41"/>
  <c r="F274" i="41"/>
  <c r="F273" i="41"/>
  <c r="F272" i="41"/>
  <c r="F271" i="41"/>
  <c r="F270" i="41"/>
  <c r="F269" i="41"/>
  <c r="F268" i="41"/>
  <c r="F267" i="4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F140" i="41"/>
  <c r="F139" i="41"/>
  <c r="F138" i="41"/>
  <c r="F137" i="41"/>
  <c r="F136" i="41"/>
  <c r="F135" i="4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K274" i="41"/>
  <c r="G16" i="41"/>
  <c r="M15" i="41"/>
  <c r="M14" i="41"/>
  <c r="N9" i="41"/>
  <c r="P10" i="41"/>
  <c r="Y9" i="41" a="1"/>
  <c r="Y9" i="41"/>
  <c r="AC9" i="41"/>
  <c r="AB10" i="41"/>
  <c r="AA11" i="41"/>
  <c r="Z12" i="41"/>
  <c r="Y13" i="41"/>
  <c r="AC13" i="41"/>
  <c r="AB14" i="41"/>
  <c r="AA15" i="41"/>
  <c r="Z16" i="41"/>
  <c r="Y17" i="41"/>
  <c r="AC17" i="41"/>
  <c r="AB18" i="41"/>
  <c r="AA19" i="41"/>
  <c r="Z20" i="41"/>
  <c r="Y21" i="41"/>
  <c r="AC21" i="41"/>
  <c r="AB22" i="41"/>
  <c r="AA23" i="41"/>
  <c r="Z24" i="41"/>
  <c r="Y25" i="41"/>
  <c r="AC25" i="41"/>
  <c r="AB26" i="41"/>
  <c r="AA27" i="41"/>
  <c r="Z28" i="41"/>
  <c r="Y29" i="41"/>
  <c r="AC29" i="41"/>
  <c r="AB30" i="41"/>
  <c r="AA31" i="41"/>
  <c r="Z32" i="41"/>
  <c r="Y33" i="41"/>
  <c r="AC33" i="41"/>
  <c r="AB34" i="41"/>
  <c r="AA35" i="41"/>
  <c r="Z36" i="41"/>
  <c r="Y37" i="41"/>
  <c r="AC37" i="41"/>
  <c r="AB38" i="41"/>
  <c r="AA39" i="41"/>
  <c r="Z40" i="41"/>
  <c r="Z9" i="41"/>
  <c r="Y10" i="41"/>
  <c r="AC10" i="41"/>
  <c r="AB11" i="41"/>
  <c r="AA12" i="41"/>
  <c r="Z13" i="41"/>
  <c r="Y14" i="41"/>
  <c r="AC14" i="41"/>
  <c r="AB15" i="41"/>
  <c r="AA16" i="41"/>
  <c r="Z17" i="41"/>
  <c r="Y18" i="41"/>
  <c r="AC18" i="41"/>
  <c r="AB19" i="41"/>
  <c r="AA20" i="41"/>
  <c r="Z21" i="41"/>
  <c r="Y22" i="41"/>
  <c r="AC22" i="41"/>
  <c r="AB23" i="41"/>
  <c r="AA24" i="41"/>
  <c r="Z25" i="41"/>
  <c r="Y26" i="41"/>
  <c r="AC26" i="41"/>
  <c r="AB27" i="41"/>
  <c r="AA28" i="41"/>
  <c r="Z29" i="41"/>
  <c r="Y30" i="41"/>
  <c r="AC30" i="41"/>
  <c r="AB31" i="41"/>
  <c r="AA32" i="41"/>
  <c r="Z33" i="41"/>
  <c r="Y34" i="41"/>
  <c r="AC34" i="41"/>
  <c r="AB35" i="41"/>
  <c r="AA36" i="41"/>
  <c r="Z37" i="41"/>
  <c r="Y38" i="41"/>
  <c r="AC38" i="41"/>
  <c r="AB39" i="41"/>
  <c r="AA40" i="41"/>
  <c r="AB40" i="41"/>
  <c r="AC35" i="41"/>
  <c r="Y31" i="41"/>
  <c r="Z26" i="41"/>
  <c r="Y23" i="41"/>
  <c r="AC19" i="41"/>
  <c r="Z18" i="41"/>
  <c r="AB16" i="41"/>
  <c r="Y15" i="41"/>
  <c r="AA13" i="41"/>
  <c r="Z10" i="41"/>
  <c r="Y40" i="41"/>
  <c r="AA38" i="41"/>
  <c r="AC36" i="41"/>
  <c r="Z35" i="41"/>
  <c r="AB33" i="41"/>
  <c r="Y32" i="41"/>
  <c r="AA30" i="41"/>
  <c r="AC28" i="41"/>
  <c r="Z27" i="41"/>
  <c r="AB25" i="41"/>
  <c r="Y24" i="41"/>
  <c r="AA22" i="41"/>
  <c r="AC20" i="41"/>
  <c r="Z19" i="41"/>
  <c r="AB17" i="41"/>
  <c r="Y16" i="41"/>
  <c r="AA14" i="41"/>
  <c r="AC12" i="41"/>
  <c r="Z11" i="41"/>
  <c r="AB9" i="41"/>
  <c r="AC40" i="41"/>
  <c r="Z39" i="41"/>
  <c r="AB37" i="41"/>
  <c r="Y36" i="41"/>
  <c r="AA34" i="41"/>
  <c r="AC32" i="41"/>
  <c r="Z31" i="41"/>
  <c r="AB29" i="41"/>
  <c r="Y28" i="41"/>
  <c r="AA26" i="41"/>
  <c r="AC24" i="41"/>
  <c r="Z23" i="41"/>
  <c r="AB21" i="41"/>
  <c r="Y20" i="41"/>
  <c r="AA18" i="41"/>
  <c r="AC16" i="41"/>
  <c r="Z15" i="41"/>
  <c r="AB13" i="41"/>
  <c r="Y12" i="41"/>
  <c r="AA10" i="41"/>
  <c r="Y39" i="41"/>
  <c r="AA37" i="41"/>
  <c r="Z34" i="41"/>
  <c r="AB32" i="41"/>
  <c r="AA29" i="41"/>
  <c r="AC27" i="41"/>
  <c r="AB24" i="41"/>
  <c r="AA21" i="41"/>
  <c r="AC11" i="41"/>
  <c r="AC39" i="41"/>
  <c r="Z38" i="41"/>
  <c r="AB36" i="41"/>
  <c r="Y35" i="41"/>
  <c r="AA33" i="41"/>
  <c r="AC31" i="41"/>
  <c r="Z30" i="41"/>
  <c r="AB28" i="41"/>
  <c r="Y27" i="41"/>
  <c r="AA25" i="41"/>
  <c r="AC23" i="41"/>
  <c r="Z22" i="41"/>
  <c r="AB20" i="41"/>
  <c r="Y19" i="41"/>
  <c r="AA17" i="41"/>
  <c r="AC15" i="41"/>
  <c r="Z14" i="41"/>
  <c r="AB12" i="41"/>
  <c r="Y11" i="41"/>
  <c r="AA9" i="41"/>
  <c r="D274" i="41"/>
  <c r="D275" i="41"/>
  <c r="B13" i="46"/>
  <c r="B18" i="46"/>
  <c r="F16" i="41"/>
  <c r="E16" i="41"/>
  <c r="J16" i="41"/>
  <c r="I16" i="41"/>
  <c r="H16" i="41"/>
  <c r="R17" i="46"/>
  <c r="F34" i="1"/>
  <c r="AJ8" i="41"/>
  <c r="AK8" i="41"/>
  <c r="T32" i="1"/>
  <c r="T21" i="1"/>
  <c r="M3" i="46"/>
  <c r="P18" i="46"/>
  <c r="M6" i="41"/>
  <c r="M7" i="41"/>
  <c r="N8" i="41"/>
  <c r="E22" i="41"/>
  <c r="M9" i="41"/>
  <c r="M10" i="41"/>
  <c r="M11" i="41"/>
  <c r="M12" i="41"/>
  <c r="M13" i="41"/>
  <c r="M16" i="41"/>
  <c r="M17" i="41"/>
  <c r="M18" i="41"/>
  <c r="M19" i="41"/>
  <c r="M20" i="41"/>
  <c r="N17" i="41"/>
  <c r="N12" i="41"/>
  <c r="P8" i="46"/>
  <c r="F35" i="1"/>
  <c r="S35" i="1"/>
  <c r="F33" i="1"/>
  <c r="D19" i="41"/>
  <c r="U7" i="41"/>
  <c r="L9" i="41"/>
  <c r="E10" i="41"/>
  <c r="A23" i="1"/>
  <c r="T30" i="1"/>
  <c r="T20" i="1"/>
  <c r="B2" i="41"/>
  <c r="B1" i="41"/>
  <c r="A2" i="41"/>
  <c r="B22" i="41"/>
  <c r="N13" i="41"/>
  <c r="A22" i="41"/>
  <c r="H22" i="41"/>
  <c r="M8" i="41"/>
  <c r="T7" i="41"/>
  <c r="V7" i="41"/>
  <c r="G22" i="41"/>
  <c r="E23" i="41"/>
  <c r="P20" i="46"/>
  <c r="P17" i="46"/>
  <c r="G23" i="41"/>
  <c r="E24" i="41"/>
  <c r="A23" i="41"/>
  <c r="H23" i="41"/>
  <c r="B23" i="41"/>
  <c r="P7" i="46"/>
  <c r="T50" i="1"/>
  <c r="G24" i="41"/>
  <c r="B24" i="41"/>
  <c r="A24" i="41"/>
  <c r="H24" i="41"/>
  <c r="E25" i="41"/>
  <c r="C23" i="46"/>
  <c r="A25" i="41"/>
  <c r="H25" i="41"/>
  <c r="B25" i="41"/>
  <c r="E26" i="41"/>
  <c r="G25" i="41"/>
  <c r="G26" i="41"/>
  <c r="E27" i="41"/>
  <c r="A26" i="41"/>
  <c r="H26" i="41"/>
  <c r="B26" i="41"/>
  <c r="E28" i="41"/>
  <c r="A27" i="41"/>
  <c r="H27" i="41"/>
  <c r="B27" i="41"/>
  <c r="G27" i="41"/>
  <c r="B28" i="41"/>
  <c r="E29" i="41"/>
  <c r="G28" i="41"/>
  <c r="A28" i="41"/>
  <c r="H28" i="41"/>
  <c r="A29" i="41"/>
  <c r="H29" i="41"/>
  <c r="B29" i="41"/>
  <c r="E30" i="41"/>
  <c r="G29" i="41"/>
  <c r="A30" i="41"/>
  <c r="H30" i="41"/>
  <c r="E31" i="41"/>
  <c r="B30" i="41"/>
  <c r="G30" i="41"/>
  <c r="I27" i="41"/>
  <c r="I25" i="41"/>
  <c r="E32" i="41"/>
  <c r="A31" i="41"/>
  <c r="H31" i="41"/>
  <c r="B31" i="41"/>
  <c r="G31" i="41"/>
  <c r="I28" i="41"/>
  <c r="D27" i="41"/>
  <c r="M27" i="41"/>
  <c r="K27" i="41"/>
  <c r="D28" i="41"/>
  <c r="M28" i="41"/>
  <c r="K28" i="41"/>
  <c r="D25" i="41"/>
  <c r="M25" i="41"/>
  <c r="K25" i="41"/>
  <c r="I29" i="41"/>
  <c r="I31" i="41"/>
  <c r="I30" i="41"/>
  <c r="B32" i="41"/>
  <c r="A32" i="41"/>
  <c r="H32" i="41"/>
  <c r="E33" i="41"/>
  <c r="G32" i="41"/>
  <c r="J27" i="41"/>
  <c r="J28" i="41"/>
  <c r="J25" i="41"/>
  <c r="D30" i="41"/>
  <c r="M30" i="41"/>
  <c r="K30" i="41"/>
  <c r="D31" i="41"/>
  <c r="M31" i="41"/>
  <c r="K31" i="41"/>
  <c r="D29" i="41"/>
  <c r="M29" i="41"/>
  <c r="K29" i="41"/>
  <c r="A33" i="41"/>
  <c r="H33" i="41"/>
  <c r="E34" i="41"/>
  <c r="B33" i="41"/>
  <c r="G33" i="41"/>
  <c r="I24" i="41"/>
  <c r="J29" i="41"/>
  <c r="J31" i="41"/>
  <c r="J30" i="41"/>
  <c r="D24" i="41"/>
  <c r="M24" i="41"/>
  <c r="K24" i="41"/>
  <c r="E35" i="41"/>
  <c r="A34" i="41"/>
  <c r="H34" i="41"/>
  <c r="B34" i="41"/>
  <c r="G34" i="41"/>
  <c r="J24" i="41"/>
  <c r="E36" i="41"/>
  <c r="B35" i="41"/>
  <c r="A35" i="41"/>
  <c r="H35" i="41"/>
  <c r="G35" i="41"/>
  <c r="B36" i="41"/>
  <c r="E37" i="41"/>
  <c r="G36" i="41"/>
  <c r="A36" i="41"/>
  <c r="H36" i="41"/>
  <c r="G37" i="41"/>
  <c r="A37" i="41"/>
  <c r="H37" i="41"/>
  <c r="E38" i="41"/>
  <c r="B37" i="41"/>
  <c r="B38" i="41"/>
  <c r="E39" i="41"/>
  <c r="A38" i="41"/>
  <c r="H38" i="41"/>
  <c r="G38" i="41"/>
  <c r="E40" i="41"/>
  <c r="A39" i="41"/>
  <c r="H39" i="41"/>
  <c r="G39" i="41"/>
  <c r="B39" i="41"/>
  <c r="B40" i="41"/>
  <c r="A40" i="41"/>
  <c r="H40" i="41"/>
  <c r="E41" i="41"/>
  <c r="G40" i="41"/>
  <c r="I40" i="41"/>
  <c r="A41" i="41"/>
  <c r="H41" i="41"/>
  <c r="B41" i="41"/>
  <c r="E42" i="41"/>
  <c r="G41" i="41"/>
  <c r="D40" i="41"/>
  <c r="M40" i="41"/>
  <c r="K40" i="41"/>
  <c r="I41" i="41"/>
  <c r="E43" i="41"/>
  <c r="A42" i="41"/>
  <c r="H42" i="41"/>
  <c r="B42" i="41"/>
  <c r="G42" i="41"/>
  <c r="J40" i="41"/>
  <c r="D41" i="41"/>
  <c r="M41" i="41"/>
  <c r="K41" i="41"/>
  <c r="I42" i="41"/>
  <c r="I39" i="41"/>
  <c r="I38" i="41"/>
  <c r="E44" i="41"/>
  <c r="A43" i="41"/>
  <c r="H43" i="41"/>
  <c r="G43" i="41"/>
  <c r="I43" i="41"/>
  <c r="K43" i="41"/>
  <c r="B43" i="41"/>
  <c r="J41" i="41"/>
  <c r="D39" i="41"/>
  <c r="M39" i="41"/>
  <c r="K39" i="41"/>
  <c r="D38" i="41"/>
  <c r="M38" i="41"/>
  <c r="K38" i="41"/>
  <c r="D42" i="41"/>
  <c r="M42" i="41"/>
  <c r="K42" i="41"/>
  <c r="I35" i="41"/>
  <c r="D43" i="41"/>
  <c r="M43" i="41"/>
  <c r="B44" i="41"/>
  <c r="A44" i="41"/>
  <c r="H44" i="41"/>
  <c r="E45" i="41"/>
  <c r="G44" i="41"/>
  <c r="I44" i="41"/>
  <c r="K44" i="41"/>
  <c r="J39" i="41"/>
  <c r="J42" i="41"/>
  <c r="J38" i="41"/>
  <c r="D35" i="41"/>
  <c r="M35" i="41"/>
  <c r="K35" i="41"/>
  <c r="M44" i="41"/>
  <c r="D44" i="41"/>
  <c r="J43" i="41"/>
  <c r="A45" i="41"/>
  <c r="H45" i="41"/>
  <c r="E46" i="41"/>
  <c r="G45" i="41"/>
  <c r="I45" i="41"/>
  <c r="K45" i="41"/>
  <c r="B45" i="41"/>
  <c r="J35" i="41"/>
  <c r="M45" i="41"/>
  <c r="D45" i="41"/>
  <c r="J44" i="41"/>
  <c r="A46" i="41"/>
  <c r="H46" i="41"/>
  <c r="E47" i="41"/>
  <c r="B46" i="41"/>
  <c r="G46" i="41"/>
  <c r="I46" i="41"/>
  <c r="K46" i="41"/>
  <c r="D46" i="41"/>
  <c r="M46" i="41"/>
  <c r="E48" i="41"/>
  <c r="A47" i="41"/>
  <c r="H47" i="41"/>
  <c r="G47" i="41"/>
  <c r="I47" i="41"/>
  <c r="K47" i="41"/>
  <c r="B47" i="41"/>
  <c r="D47" i="41"/>
  <c r="M47" i="41"/>
  <c r="B48" i="41"/>
  <c r="A48" i="41"/>
  <c r="H48" i="41"/>
  <c r="E49" i="41"/>
  <c r="G48" i="41"/>
  <c r="I48" i="41"/>
  <c r="K48" i="41"/>
  <c r="D48" i="41"/>
  <c r="M48" i="41"/>
  <c r="J47" i="41"/>
  <c r="A49" i="41"/>
  <c r="H49" i="41"/>
  <c r="E50" i="41"/>
  <c r="G49" i="41"/>
  <c r="I49" i="41"/>
  <c r="K49" i="41"/>
  <c r="B49" i="41"/>
  <c r="M49" i="41"/>
  <c r="D49" i="41"/>
  <c r="J48" i="41"/>
  <c r="A50" i="41"/>
  <c r="H50" i="41"/>
  <c r="B50" i="41"/>
  <c r="G50" i="41"/>
  <c r="I50" i="41"/>
  <c r="K50" i="41"/>
  <c r="E51" i="41"/>
  <c r="D50" i="41"/>
  <c r="M50" i="41"/>
  <c r="J49" i="41"/>
  <c r="E52" i="41"/>
  <c r="B51" i="41"/>
  <c r="A51" i="41"/>
  <c r="H51" i="41"/>
  <c r="G51" i="41"/>
  <c r="I51" i="41"/>
  <c r="K51" i="41"/>
  <c r="D51" i="41"/>
  <c r="M51" i="41"/>
  <c r="J50" i="41"/>
  <c r="B52" i="41"/>
  <c r="E53" i="41"/>
  <c r="A52" i="41"/>
  <c r="H52" i="41"/>
  <c r="G52" i="41"/>
  <c r="I52" i="41"/>
  <c r="K52" i="41"/>
  <c r="M52" i="41"/>
  <c r="D52" i="41"/>
  <c r="J51" i="41"/>
  <c r="A53" i="41"/>
  <c r="H53" i="41"/>
  <c r="E54" i="41"/>
  <c r="G53" i="41"/>
  <c r="I53" i="41"/>
  <c r="K53" i="41"/>
  <c r="B53" i="41"/>
  <c r="D53" i="41"/>
  <c r="M53" i="41"/>
  <c r="J52" i="41"/>
  <c r="B54" i="41"/>
  <c r="A54" i="41"/>
  <c r="H54" i="41"/>
  <c r="G54" i="41"/>
  <c r="I54" i="41"/>
  <c r="K54" i="41"/>
  <c r="E55" i="41"/>
  <c r="M54" i="41"/>
  <c r="D54" i="41"/>
  <c r="J53" i="41"/>
  <c r="E56" i="41"/>
  <c r="A55" i="41"/>
  <c r="H55" i="41"/>
  <c r="B55" i="41"/>
  <c r="G55" i="41"/>
  <c r="I55" i="41"/>
  <c r="K55" i="41"/>
  <c r="M55" i="41"/>
  <c r="D55" i="41"/>
  <c r="J54" i="41"/>
  <c r="B56" i="41"/>
  <c r="A56" i="41"/>
  <c r="H56" i="41"/>
  <c r="E57" i="41"/>
  <c r="G56" i="41"/>
  <c r="I56" i="41"/>
  <c r="K56" i="41"/>
  <c r="D56" i="41"/>
  <c r="M56" i="41"/>
  <c r="J55" i="41"/>
  <c r="A57" i="41"/>
  <c r="H57" i="41"/>
  <c r="B57" i="41"/>
  <c r="E58" i="41"/>
  <c r="G57" i="41"/>
  <c r="I57" i="41"/>
  <c r="K57" i="41"/>
  <c r="M57" i="41"/>
  <c r="D57" i="41"/>
  <c r="J56" i="41"/>
  <c r="A58" i="41"/>
  <c r="H58" i="41"/>
  <c r="B58" i="41"/>
  <c r="G58" i="41"/>
  <c r="I58" i="41"/>
  <c r="K58" i="41"/>
  <c r="E59" i="41"/>
  <c r="D58" i="41"/>
  <c r="M58" i="41"/>
  <c r="J57" i="41"/>
  <c r="E60" i="41"/>
  <c r="A59" i="41"/>
  <c r="H59" i="41"/>
  <c r="B59" i="41"/>
  <c r="G59" i="41"/>
  <c r="I59" i="41"/>
  <c r="K59" i="41"/>
  <c r="D59" i="41"/>
  <c r="M59" i="41"/>
  <c r="J58" i="41"/>
  <c r="B60" i="41"/>
  <c r="E61" i="41"/>
  <c r="A60" i="41"/>
  <c r="H60" i="41"/>
  <c r="G60" i="41"/>
  <c r="I60" i="41"/>
  <c r="K60" i="41"/>
  <c r="M60" i="41"/>
  <c r="D60" i="41"/>
  <c r="J59" i="41"/>
  <c r="A61" i="41"/>
  <c r="H61" i="41"/>
  <c r="E62" i="41"/>
  <c r="G61" i="41"/>
  <c r="I61" i="41"/>
  <c r="K61" i="41"/>
  <c r="B61" i="41"/>
  <c r="D61" i="41"/>
  <c r="M61" i="41"/>
  <c r="J60" i="41"/>
  <c r="A62" i="41"/>
  <c r="H62" i="41"/>
  <c r="E63" i="41"/>
  <c r="B62" i="41"/>
  <c r="G62" i="41"/>
  <c r="I62" i="41"/>
  <c r="K62" i="41"/>
  <c r="D62" i="41"/>
  <c r="M62" i="41"/>
  <c r="J61" i="41"/>
  <c r="E64" i="41"/>
  <c r="B63" i="41"/>
  <c r="G63" i="41"/>
  <c r="I63" i="41"/>
  <c r="K63" i="41"/>
  <c r="A63" i="41"/>
  <c r="H63" i="41"/>
  <c r="D63" i="41"/>
  <c r="M63" i="41"/>
  <c r="J62" i="41"/>
  <c r="B64" i="41"/>
  <c r="E65" i="41"/>
  <c r="A64" i="41"/>
  <c r="H64" i="41"/>
  <c r="G64" i="41"/>
  <c r="I64" i="41"/>
  <c r="K64" i="41"/>
  <c r="D64" i="41"/>
  <c r="M64" i="41"/>
  <c r="J63" i="41"/>
  <c r="A65" i="41"/>
  <c r="H65" i="41"/>
  <c r="E66" i="41"/>
  <c r="G65" i="41"/>
  <c r="I65" i="41"/>
  <c r="K65" i="41"/>
  <c r="B65" i="41"/>
  <c r="D65" i="41"/>
  <c r="M65" i="41"/>
  <c r="J64" i="41"/>
  <c r="A66" i="41"/>
  <c r="H66" i="41"/>
  <c r="B66" i="41"/>
  <c r="E67" i="41"/>
  <c r="G66" i="41"/>
  <c r="I66" i="41"/>
  <c r="K66" i="41"/>
  <c r="M66" i="41"/>
  <c r="D66" i="41"/>
  <c r="J65" i="41"/>
  <c r="E68" i="41"/>
  <c r="B67" i="41"/>
  <c r="G67" i="41"/>
  <c r="I67" i="41"/>
  <c r="K67" i="41"/>
  <c r="A67" i="41"/>
  <c r="H67" i="41"/>
  <c r="D67" i="41"/>
  <c r="M67" i="41"/>
  <c r="J66" i="41"/>
  <c r="B68" i="41"/>
  <c r="E69" i="41"/>
  <c r="A68" i="41"/>
  <c r="H68" i="41"/>
  <c r="G68" i="41"/>
  <c r="I68" i="41"/>
  <c r="K68" i="41"/>
  <c r="D68" i="41"/>
  <c r="M68" i="41"/>
  <c r="J67" i="41"/>
  <c r="A69" i="41"/>
  <c r="H69" i="41"/>
  <c r="G69" i="41"/>
  <c r="I69" i="41"/>
  <c r="K69" i="41"/>
  <c r="B69" i="41"/>
  <c r="E70" i="41"/>
  <c r="D69" i="41"/>
  <c r="M69" i="41"/>
  <c r="J68" i="41"/>
  <c r="E71" i="41"/>
  <c r="A70" i="41"/>
  <c r="H70" i="41"/>
  <c r="B70" i="41"/>
  <c r="G70" i="41"/>
  <c r="I70" i="41"/>
  <c r="K70" i="41"/>
  <c r="D70" i="41"/>
  <c r="M70" i="41"/>
  <c r="J69" i="41"/>
  <c r="B71" i="41"/>
  <c r="A71" i="41"/>
  <c r="H71" i="41"/>
  <c r="G71" i="41"/>
  <c r="I71" i="41"/>
  <c r="K71" i="41"/>
  <c r="E72" i="41"/>
  <c r="D71" i="41"/>
  <c r="M71" i="41"/>
  <c r="J70" i="41"/>
  <c r="A72" i="41"/>
  <c r="H72" i="41"/>
  <c r="B72" i="41"/>
  <c r="G72" i="41"/>
  <c r="I72" i="41"/>
  <c r="K72" i="41"/>
  <c r="E73" i="41"/>
  <c r="D72" i="41"/>
  <c r="M72" i="41"/>
  <c r="J71" i="41"/>
  <c r="A73" i="41"/>
  <c r="H73" i="41"/>
  <c r="G73" i="41"/>
  <c r="I73" i="41"/>
  <c r="K73" i="41"/>
  <c r="B73" i="41"/>
  <c r="E74" i="41"/>
  <c r="D73" i="41"/>
  <c r="M73" i="41"/>
  <c r="J72" i="41"/>
  <c r="E75" i="41"/>
  <c r="A74" i="41"/>
  <c r="H74" i="41"/>
  <c r="B74" i="41"/>
  <c r="G74" i="41"/>
  <c r="I74" i="41"/>
  <c r="K74" i="41"/>
  <c r="D74" i="41"/>
  <c r="M74" i="41"/>
  <c r="J73" i="41"/>
  <c r="B75" i="41"/>
  <c r="G75" i="41"/>
  <c r="I75" i="41"/>
  <c r="K75" i="41"/>
  <c r="E76" i="41"/>
  <c r="A75" i="41"/>
  <c r="H75" i="41"/>
  <c r="D75" i="41"/>
  <c r="M75" i="41"/>
  <c r="J74" i="41"/>
  <c r="A76" i="41"/>
  <c r="H76" i="41"/>
  <c r="B76" i="41"/>
  <c r="E77" i="41"/>
  <c r="G76" i="41"/>
  <c r="I76" i="41"/>
  <c r="K76" i="41"/>
  <c r="D76" i="41"/>
  <c r="M76" i="41"/>
  <c r="J75" i="41"/>
  <c r="A77" i="41"/>
  <c r="H77" i="41"/>
  <c r="E78" i="41"/>
  <c r="G77" i="41"/>
  <c r="I77" i="41"/>
  <c r="K77" i="41"/>
  <c r="B77" i="41"/>
  <c r="D77" i="41"/>
  <c r="M77" i="41"/>
  <c r="J76" i="41"/>
  <c r="E79" i="41"/>
  <c r="B78" i="41"/>
  <c r="A78" i="41"/>
  <c r="H78" i="41"/>
  <c r="G78" i="41"/>
  <c r="I78" i="41"/>
  <c r="K78" i="41"/>
  <c r="M78" i="41"/>
  <c r="D78" i="41"/>
  <c r="J77" i="41"/>
  <c r="B79" i="41"/>
  <c r="G79" i="41"/>
  <c r="I79" i="41"/>
  <c r="K79" i="41"/>
  <c r="E80" i="41"/>
  <c r="A79" i="41"/>
  <c r="H79" i="41"/>
  <c r="M79" i="41"/>
  <c r="D79" i="41"/>
  <c r="J78" i="41"/>
  <c r="A80" i="41"/>
  <c r="H80" i="41"/>
  <c r="E81" i="41"/>
  <c r="B80" i="41"/>
  <c r="G80" i="41"/>
  <c r="I80" i="41"/>
  <c r="K80" i="41"/>
  <c r="D80" i="41"/>
  <c r="M80" i="41"/>
  <c r="J79" i="41"/>
  <c r="G81" i="41"/>
  <c r="I81" i="41"/>
  <c r="K81" i="41"/>
  <c r="B81" i="41"/>
  <c r="E82" i="41"/>
  <c r="A81" i="41"/>
  <c r="H81" i="41"/>
  <c r="D81" i="41"/>
  <c r="M81" i="41"/>
  <c r="J80" i="41"/>
  <c r="E83" i="41"/>
  <c r="B82" i="41"/>
  <c r="G82" i="41"/>
  <c r="I82" i="41"/>
  <c r="K82" i="41"/>
  <c r="A82" i="41"/>
  <c r="H82" i="41"/>
  <c r="M82" i="41"/>
  <c r="D82" i="41"/>
  <c r="J81" i="41"/>
  <c r="B83" i="41"/>
  <c r="E84" i="41"/>
  <c r="G83" i="41"/>
  <c r="I83" i="41"/>
  <c r="K83" i="41"/>
  <c r="A83" i="41"/>
  <c r="H83" i="41"/>
  <c r="D83" i="41"/>
  <c r="M83" i="41"/>
  <c r="J82" i="41"/>
  <c r="A84" i="41"/>
  <c r="H84" i="41"/>
  <c r="B84" i="41"/>
  <c r="E85" i="41"/>
  <c r="G84" i="41"/>
  <c r="I84" i="41"/>
  <c r="K84" i="41"/>
  <c r="D84" i="41"/>
  <c r="M84" i="41"/>
  <c r="J83" i="41"/>
  <c r="B85" i="41"/>
  <c r="G85" i="41"/>
  <c r="I85" i="41"/>
  <c r="K85" i="41"/>
  <c r="E86" i="41"/>
  <c r="A85" i="41"/>
  <c r="H85" i="41"/>
  <c r="D85" i="41"/>
  <c r="M85" i="41"/>
  <c r="J84" i="41"/>
  <c r="E87" i="41"/>
  <c r="B86" i="41"/>
  <c r="A86" i="41"/>
  <c r="H86" i="41"/>
  <c r="G86" i="41"/>
  <c r="I86" i="41"/>
  <c r="K86" i="41"/>
  <c r="D86" i="41"/>
  <c r="M86" i="41"/>
  <c r="J85" i="41"/>
  <c r="B87" i="41"/>
  <c r="A87" i="41"/>
  <c r="H87" i="41"/>
  <c r="G87" i="41"/>
  <c r="I87" i="41"/>
  <c r="K87" i="41"/>
  <c r="E88" i="41"/>
  <c r="D87" i="41"/>
  <c r="M87" i="41"/>
  <c r="J86" i="41"/>
  <c r="A88" i="41"/>
  <c r="H88" i="41"/>
  <c r="B88" i="41"/>
  <c r="G88" i="41"/>
  <c r="I88" i="41"/>
  <c r="K88" i="41"/>
  <c r="E89" i="41"/>
  <c r="D88" i="41"/>
  <c r="M88" i="41"/>
  <c r="J87" i="41"/>
  <c r="B89" i="41"/>
  <c r="G89" i="41"/>
  <c r="I89" i="41"/>
  <c r="K89" i="41"/>
  <c r="E90" i="41"/>
  <c r="A89" i="41"/>
  <c r="H89" i="41"/>
  <c r="D89" i="41"/>
  <c r="M89" i="41"/>
  <c r="J88" i="41"/>
  <c r="E91" i="41"/>
  <c r="A90" i="41"/>
  <c r="H90" i="41"/>
  <c r="B90" i="41"/>
  <c r="G90" i="41"/>
  <c r="I90" i="41"/>
  <c r="K90" i="41"/>
  <c r="D90" i="41"/>
  <c r="M90" i="41"/>
  <c r="J89" i="41"/>
  <c r="B91" i="41"/>
  <c r="G91" i="41"/>
  <c r="I91" i="41"/>
  <c r="K91" i="41"/>
  <c r="E92" i="41"/>
  <c r="A91" i="41"/>
  <c r="H91" i="41"/>
  <c r="M91" i="41"/>
  <c r="D91" i="41"/>
  <c r="J90" i="41"/>
  <c r="A92" i="41"/>
  <c r="H92" i="41"/>
  <c r="B92" i="41"/>
  <c r="E93" i="41"/>
  <c r="G92" i="41"/>
  <c r="I92" i="41"/>
  <c r="K92" i="41"/>
  <c r="D92" i="41"/>
  <c r="M92" i="41"/>
  <c r="J91" i="41"/>
  <c r="A93" i="41"/>
  <c r="H93" i="41"/>
  <c r="E94" i="41"/>
  <c r="B93" i="41"/>
  <c r="G93" i="41"/>
  <c r="I93" i="41"/>
  <c r="K93" i="41"/>
  <c r="D93" i="41"/>
  <c r="M93" i="41"/>
  <c r="J92" i="41"/>
  <c r="E95" i="41"/>
  <c r="B94" i="41"/>
  <c r="A94" i="41"/>
  <c r="H94" i="41"/>
  <c r="G94" i="41"/>
  <c r="I94" i="41"/>
  <c r="K94" i="41"/>
  <c r="M94" i="41"/>
  <c r="D94" i="41"/>
  <c r="J93" i="41"/>
  <c r="B95" i="41"/>
  <c r="G95" i="41"/>
  <c r="I95" i="41"/>
  <c r="K95" i="41"/>
  <c r="E96" i="41"/>
  <c r="A95" i="41"/>
  <c r="H95" i="41"/>
  <c r="D95" i="41"/>
  <c r="M95" i="41"/>
  <c r="J94" i="41"/>
  <c r="A96" i="41"/>
  <c r="H96" i="41"/>
  <c r="E97" i="41"/>
  <c r="B96" i="41"/>
  <c r="G96" i="41"/>
  <c r="I96" i="41"/>
  <c r="K96" i="41"/>
  <c r="D96" i="41"/>
  <c r="M96" i="41"/>
  <c r="J95" i="41"/>
  <c r="B97" i="41"/>
  <c r="G97" i="41"/>
  <c r="I97" i="41"/>
  <c r="K97" i="41"/>
  <c r="E98" i="41"/>
  <c r="A97" i="41"/>
  <c r="H97" i="41"/>
  <c r="D97" i="41"/>
  <c r="M97" i="41"/>
  <c r="J96" i="41"/>
  <c r="E99" i="41"/>
  <c r="B98" i="41"/>
  <c r="A98" i="41"/>
  <c r="H98" i="41"/>
  <c r="G98" i="41"/>
  <c r="I98" i="41"/>
  <c r="K98" i="41"/>
  <c r="D98" i="41"/>
  <c r="M98" i="41"/>
  <c r="J97" i="41"/>
  <c r="B99" i="41"/>
  <c r="E100" i="41"/>
  <c r="G99" i="41"/>
  <c r="I99" i="41"/>
  <c r="K99" i="41"/>
  <c r="A99" i="41"/>
  <c r="H99" i="41"/>
  <c r="D99" i="41"/>
  <c r="M99" i="41"/>
  <c r="J98" i="41"/>
  <c r="A100" i="41"/>
  <c r="H100" i="41"/>
  <c r="B100" i="41"/>
  <c r="E101" i="41"/>
  <c r="G100" i="41"/>
  <c r="I100" i="41"/>
  <c r="K100" i="41"/>
  <c r="D100" i="41"/>
  <c r="M100" i="41"/>
  <c r="J99" i="41"/>
  <c r="B101" i="41"/>
  <c r="G101" i="41"/>
  <c r="I101" i="41"/>
  <c r="K101" i="41"/>
  <c r="E102" i="41"/>
  <c r="A101" i="41"/>
  <c r="H101" i="41"/>
  <c r="D101" i="41"/>
  <c r="M101" i="41"/>
  <c r="J100" i="41"/>
  <c r="E103" i="41"/>
  <c r="A102" i="41"/>
  <c r="H102" i="41"/>
  <c r="B102" i="41"/>
  <c r="G102" i="41"/>
  <c r="I102" i="41"/>
  <c r="K102" i="41"/>
  <c r="D102" i="41"/>
  <c r="M102" i="41"/>
  <c r="J101" i="41"/>
  <c r="B103" i="41"/>
  <c r="A103" i="41"/>
  <c r="H103" i="41"/>
  <c r="G103" i="41"/>
  <c r="I103" i="41"/>
  <c r="K103" i="41"/>
  <c r="E104" i="41"/>
  <c r="D103" i="41"/>
  <c r="M103" i="41"/>
  <c r="J102" i="41"/>
  <c r="A104" i="41"/>
  <c r="H104" i="41"/>
  <c r="B104" i="41"/>
  <c r="E105" i="41"/>
  <c r="G104" i="41"/>
  <c r="I104" i="41"/>
  <c r="K104" i="41"/>
  <c r="D104" i="41"/>
  <c r="M104" i="41"/>
  <c r="J103" i="41"/>
  <c r="G105" i="41"/>
  <c r="I105" i="41"/>
  <c r="K105" i="41"/>
  <c r="E106" i="41"/>
  <c r="A105" i="41"/>
  <c r="H105" i="41"/>
  <c r="B105" i="41"/>
  <c r="D105" i="41"/>
  <c r="M105" i="41"/>
  <c r="J104" i="41"/>
  <c r="E107" i="41"/>
  <c r="A106" i="41"/>
  <c r="H106" i="41"/>
  <c r="G106" i="41"/>
  <c r="I106" i="41"/>
  <c r="K106" i="41"/>
  <c r="B106" i="41"/>
  <c r="D106" i="41"/>
  <c r="M106" i="41"/>
  <c r="J105" i="41"/>
  <c r="B107" i="41"/>
  <c r="G107" i="41"/>
  <c r="I107" i="41"/>
  <c r="K107" i="41"/>
  <c r="A107" i="41"/>
  <c r="H107" i="41"/>
  <c r="E108" i="41"/>
  <c r="D107" i="41"/>
  <c r="M107" i="41"/>
  <c r="J106" i="41"/>
  <c r="A108" i="41"/>
  <c r="H108" i="41"/>
  <c r="E109" i="41"/>
  <c r="B108" i="41"/>
  <c r="G108" i="41"/>
  <c r="I108" i="41"/>
  <c r="K108" i="41"/>
  <c r="D108" i="41"/>
  <c r="M108" i="41"/>
  <c r="J107" i="41"/>
  <c r="A109" i="41"/>
  <c r="H109" i="41"/>
  <c r="E110" i="41"/>
  <c r="G109" i="41"/>
  <c r="I109" i="41"/>
  <c r="K109" i="41"/>
  <c r="B109" i="41"/>
  <c r="D109" i="41"/>
  <c r="M109" i="41"/>
  <c r="J108" i="41"/>
  <c r="E111" i="41"/>
  <c r="A110" i="41"/>
  <c r="H110" i="41"/>
  <c r="B110" i="41"/>
  <c r="G110" i="41"/>
  <c r="I110" i="41"/>
  <c r="K110" i="41"/>
  <c r="D110" i="41"/>
  <c r="M110" i="41"/>
  <c r="J109" i="41"/>
  <c r="B111" i="41"/>
  <c r="G111" i="41"/>
  <c r="I111" i="41"/>
  <c r="K111" i="41"/>
  <c r="A111" i="41"/>
  <c r="H111" i="41"/>
  <c r="E112" i="41"/>
  <c r="D111" i="41"/>
  <c r="M111" i="41"/>
  <c r="J110" i="41"/>
  <c r="A112" i="41"/>
  <c r="H112" i="41"/>
  <c r="E113" i="41"/>
  <c r="B112" i="41"/>
  <c r="G112" i="41"/>
  <c r="I112" i="41"/>
  <c r="K112" i="41"/>
  <c r="D112" i="41"/>
  <c r="M112" i="41"/>
  <c r="J111" i="41"/>
  <c r="E114" i="41"/>
  <c r="G113" i="41"/>
  <c r="I113" i="41"/>
  <c r="K113" i="41"/>
  <c r="A113" i="41"/>
  <c r="H113" i="41"/>
  <c r="B113" i="41"/>
  <c r="D113" i="41"/>
  <c r="M113" i="41"/>
  <c r="J112" i="41"/>
  <c r="E115" i="41"/>
  <c r="B114" i="41"/>
  <c r="A114" i="41"/>
  <c r="H114" i="41"/>
  <c r="G114" i="41"/>
  <c r="I114" i="41"/>
  <c r="K114" i="41"/>
  <c r="D114" i="41"/>
  <c r="M114" i="41"/>
  <c r="J113" i="41"/>
  <c r="B115" i="41"/>
  <c r="E116" i="41"/>
  <c r="G115" i="41"/>
  <c r="I115" i="41"/>
  <c r="K115" i="41"/>
  <c r="A115" i="41"/>
  <c r="H115" i="41"/>
  <c r="D115" i="41"/>
  <c r="M115" i="41"/>
  <c r="J114" i="41"/>
  <c r="A116" i="41"/>
  <c r="H116" i="41"/>
  <c r="E117" i="41"/>
  <c r="B116" i="41"/>
  <c r="G116" i="41"/>
  <c r="I116" i="41"/>
  <c r="K116" i="41"/>
  <c r="D116" i="41"/>
  <c r="M116" i="41"/>
  <c r="J115" i="41"/>
  <c r="B117" i="41"/>
  <c r="E118" i="41"/>
  <c r="G117" i="41"/>
  <c r="I117" i="41"/>
  <c r="K117" i="41"/>
  <c r="A117" i="41"/>
  <c r="H117" i="41"/>
  <c r="M117" i="41"/>
  <c r="D117" i="41"/>
  <c r="J116" i="41"/>
  <c r="E119" i="41"/>
  <c r="A118" i="41"/>
  <c r="H118" i="41"/>
  <c r="B118" i="41"/>
  <c r="G118" i="41"/>
  <c r="I118" i="41"/>
  <c r="K118" i="41"/>
  <c r="D118" i="41"/>
  <c r="M118" i="41"/>
  <c r="J117" i="41"/>
  <c r="B119" i="41"/>
  <c r="A119" i="41"/>
  <c r="H119" i="41"/>
  <c r="E120" i="41"/>
  <c r="G119" i="41"/>
  <c r="I119" i="41"/>
  <c r="K119" i="41"/>
  <c r="M119" i="41"/>
  <c r="D119" i="41"/>
  <c r="J118" i="41"/>
  <c r="A120" i="41"/>
  <c r="H120" i="41"/>
  <c r="B120" i="41"/>
  <c r="E121" i="41"/>
  <c r="G120" i="41"/>
  <c r="I120" i="41"/>
  <c r="K120" i="41"/>
  <c r="D120" i="41"/>
  <c r="M120" i="41"/>
  <c r="J119" i="41"/>
  <c r="E122" i="41"/>
  <c r="G121" i="41"/>
  <c r="I121" i="41"/>
  <c r="K121" i="41"/>
  <c r="A121" i="41"/>
  <c r="H121" i="41"/>
  <c r="B121" i="41"/>
  <c r="D121" i="41"/>
  <c r="M121" i="41"/>
  <c r="J120" i="41"/>
  <c r="E123" i="41"/>
  <c r="A122" i="41"/>
  <c r="H122" i="41"/>
  <c r="B122" i="41"/>
  <c r="G122" i="41"/>
  <c r="I122" i="41"/>
  <c r="K122" i="41"/>
  <c r="M122" i="41"/>
  <c r="D122" i="41"/>
  <c r="J121" i="41"/>
  <c r="B123" i="41"/>
  <c r="A123" i="41"/>
  <c r="H123" i="41"/>
  <c r="E124" i="41"/>
  <c r="G123" i="41"/>
  <c r="I123" i="41"/>
  <c r="K123" i="41"/>
  <c r="M123" i="41"/>
  <c r="D123" i="41"/>
  <c r="J122" i="41"/>
  <c r="A124" i="41"/>
  <c r="H124" i="41"/>
  <c r="E125" i="41"/>
  <c r="B124" i="41"/>
  <c r="G124" i="41"/>
  <c r="I124" i="41"/>
  <c r="K124" i="41"/>
  <c r="D124" i="41"/>
  <c r="M124" i="41"/>
  <c r="J123" i="41"/>
  <c r="A125" i="41"/>
  <c r="H125" i="41"/>
  <c r="E126" i="41"/>
  <c r="G125" i="41"/>
  <c r="I125" i="41"/>
  <c r="K125" i="41"/>
  <c r="B125" i="41"/>
  <c r="M125" i="41"/>
  <c r="D125" i="41"/>
  <c r="J124" i="41"/>
  <c r="E127" i="41"/>
  <c r="A126" i="41"/>
  <c r="H126" i="41"/>
  <c r="B126" i="41"/>
  <c r="G126" i="41"/>
  <c r="I126" i="41"/>
  <c r="K126" i="41"/>
  <c r="D126" i="41"/>
  <c r="M126" i="41"/>
  <c r="J125" i="41"/>
  <c r="B127" i="41"/>
  <c r="A127" i="41"/>
  <c r="H127" i="41"/>
  <c r="E128" i="41"/>
  <c r="G127" i="41"/>
  <c r="I127" i="41"/>
  <c r="K127" i="41"/>
  <c r="M127" i="41"/>
  <c r="D127" i="41"/>
  <c r="J126" i="41"/>
  <c r="A128" i="41"/>
  <c r="H128" i="41"/>
  <c r="E129" i="41"/>
  <c r="B128" i="41"/>
  <c r="G128" i="41"/>
  <c r="I128" i="41"/>
  <c r="K128" i="41"/>
  <c r="D128" i="41"/>
  <c r="M128" i="41"/>
  <c r="J127" i="41"/>
  <c r="A129" i="41"/>
  <c r="H129" i="41"/>
  <c r="G129" i="41"/>
  <c r="I129" i="41"/>
  <c r="K129" i="41"/>
  <c r="B129" i="41"/>
  <c r="E130" i="41"/>
  <c r="D129" i="41"/>
  <c r="M129" i="41"/>
  <c r="J128" i="41"/>
  <c r="E131" i="41"/>
  <c r="B130" i="41"/>
  <c r="A130" i="41"/>
  <c r="H130" i="41"/>
  <c r="G130" i="41"/>
  <c r="I130" i="41"/>
  <c r="K130" i="41"/>
  <c r="M130" i="41"/>
  <c r="D130" i="41"/>
  <c r="J129" i="41"/>
  <c r="A131" i="41"/>
  <c r="H131" i="41"/>
  <c r="E132" i="41"/>
  <c r="G131" i="41"/>
  <c r="I131" i="41"/>
  <c r="K131" i="41"/>
  <c r="B131" i="41"/>
  <c r="D131" i="41"/>
  <c r="M131" i="41"/>
  <c r="J130" i="41"/>
  <c r="E133" i="41"/>
  <c r="A132" i="41"/>
  <c r="H132" i="41"/>
  <c r="B132" i="41"/>
  <c r="G132" i="41"/>
  <c r="I132" i="41"/>
  <c r="K132" i="41"/>
  <c r="M132" i="41"/>
  <c r="D132" i="41"/>
  <c r="J132" i="41"/>
  <c r="J131" i="41"/>
  <c r="B133" i="41"/>
  <c r="G133" i="41"/>
  <c r="I133" i="41"/>
  <c r="K133" i="41"/>
  <c r="E134" i="41"/>
  <c r="A133" i="41"/>
  <c r="H133" i="41"/>
  <c r="M133" i="41"/>
  <c r="D133" i="41"/>
  <c r="A134" i="41"/>
  <c r="H134" i="41"/>
  <c r="E135" i="41"/>
  <c r="B134" i="41"/>
  <c r="G134" i="41"/>
  <c r="I134" i="41"/>
  <c r="K134" i="41"/>
  <c r="J133" i="41"/>
  <c r="D134" i="41"/>
  <c r="J134" i="41"/>
  <c r="G135" i="41"/>
  <c r="I135" i="41"/>
  <c r="K135" i="41"/>
  <c r="A135" i="41"/>
  <c r="H135" i="41"/>
  <c r="E136" i="41"/>
  <c r="B135" i="41"/>
  <c r="M134" i="41"/>
  <c r="D135" i="41"/>
  <c r="J135" i="41"/>
  <c r="E137" i="41"/>
  <c r="B136" i="41"/>
  <c r="G136" i="41"/>
  <c r="I136" i="41"/>
  <c r="K136" i="41"/>
  <c r="A136" i="41"/>
  <c r="H136" i="41"/>
  <c r="M136" i="41"/>
  <c r="M135" i="41"/>
  <c r="D136" i="41"/>
  <c r="B137" i="41"/>
  <c r="E138" i="41"/>
  <c r="G137" i="41"/>
  <c r="I137" i="41"/>
  <c r="K137" i="41"/>
  <c r="A137" i="41"/>
  <c r="H137" i="41"/>
  <c r="J136" i="41"/>
  <c r="D137" i="41"/>
  <c r="J137" i="41"/>
  <c r="A138" i="41"/>
  <c r="H138" i="41"/>
  <c r="E139" i="41"/>
  <c r="G138" i="41"/>
  <c r="I138" i="41"/>
  <c r="K138" i="41"/>
  <c r="B138" i="41"/>
  <c r="M137" i="41"/>
  <c r="D138" i="41"/>
  <c r="M138" i="41"/>
  <c r="B139" i="41"/>
  <c r="G139" i="41"/>
  <c r="I139" i="41"/>
  <c r="K139" i="41"/>
  <c r="E140" i="41"/>
  <c r="A139" i="41"/>
  <c r="H139" i="41"/>
  <c r="J138" i="41"/>
  <c r="D139" i="41"/>
  <c r="J139" i="41"/>
  <c r="E141" i="41"/>
  <c r="B140" i="41"/>
  <c r="A140" i="41"/>
  <c r="H140" i="41"/>
  <c r="G140" i="41"/>
  <c r="I140" i="41"/>
  <c r="K140" i="41"/>
  <c r="M139" i="41"/>
  <c r="D140" i="41"/>
  <c r="M140" i="41"/>
  <c r="B141" i="41"/>
  <c r="A141" i="41"/>
  <c r="H141" i="41"/>
  <c r="G141" i="41"/>
  <c r="I141" i="41"/>
  <c r="K141" i="41"/>
  <c r="E142" i="41"/>
  <c r="D141" i="41"/>
  <c r="J141" i="41"/>
  <c r="J140" i="41"/>
  <c r="A142" i="41"/>
  <c r="H142" i="41"/>
  <c r="B142" i="41"/>
  <c r="M142" i="41"/>
  <c r="E143" i="41"/>
  <c r="G142" i="41"/>
  <c r="I142" i="41"/>
  <c r="K142" i="41"/>
  <c r="M141" i="41"/>
  <c r="D142" i="41"/>
  <c r="G143" i="41"/>
  <c r="I143" i="41"/>
  <c r="K143" i="41"/>
  <c r="B143" i="41"/>
  <c r="M143" i="41"/>
  <c r="A143" i="41"/>
  <c r="H143" i="41"/>
  <c r="E144" i="41"/>
  <c r="J142" i="41"/>
  <c r="D143" i="41"/>
  <c r="E145" i="41"/>
  <c r="A144" i="41"/>
  <c r="H144" i="41"/>
  <c r="B144" i="41"/>
  <c r="G144" i="41"/>
  <c r="I144" i="41"/>
  <c r="K144" i="41"/>
  <c r="D144" i="41"/>
  <c r="J144" i="41"/>
  <c r="M144" i="41"/>
  <c r="J143" i="41"/>
  <c r="B145" i="41"/>
  <c r="G145" i="41"/>
  <c r="I145" i="41"/>
  <c r="K145" i="41"/>
  <c r="A145" i="41"/>
  <c r="H145" i="41"/>
  <c r="E146" i="41"/>
  <c r="D145" i="41"/>
  <c r="J145" i="41"/>
  <c r="M145" i="41"/>
  <c r="A146" i="41"/>
  <c r="H146" i="41"/>
  <c r="B146" i="41"/>
  <c r="G146" i="41"/>
  <c r="I146" i="41"/>
  <c r="K146" i="41"/>
  <c r="E147" i="41"/>
  <c r="D146" i="41"/>
  <c r="J146" i="41"/>
  <c r="M146" i="41"/>
  <c r="A147" i="41"/>
  <c r="H147" i="41"/>
  <c r="E148" i="41"/>
  <c r="G147" i="41"/>
  <c r="I147" i="41"/>
  <c r="K147" i="41"/>
  <c r="B147" i="41"/>
  <c r="D147" i="41"/>
  <c r="J147" i="41"/>
  <c r="M147" i="41"/>
  <c r="E149" i="41"/>
  <c r="A148" i="41"/>
  <c r="H148" i="41"/>
  <c r="B148" i="41"/>
  <c r="G148" i="41"/>
  <c r="I148" i="41"/>
  <c r="K148" i="41"/>
  <c r="D148" i="41"/>
  <c r="J148" i="41"/>
  <c r="M148" i="41"/>
  <c r="B149" i="41"/>
  <c r="G149" i="41"/>
  <c r="I149" i="41"/>
  <c r="K149" i="41"/>
  <c r="A149" i="41"/>
  <c r="H149" i="41"/>
  <c r="E150" i="41"/>
  <c r="D149" i="41"/>
  <c r="J149" i="41"/>
  <c r="M149" i="41"/>
  <c r="A150" i="41"/>
  <c r="H150" i="41"/>
  <c r="E151" i="41"/>
  <c r="B150" i="41"/>
  <c r="G150" i="41"/>
  <c r="I150" i="41"/>
  <c r="K150" i="41"/>
  <c r="D150" i="41"/>
  <c r="J150" i="41"/>
  <c r="M150" i="41"/>
  <c r="G151" i="41"/>
  <c r="I151" i="41"/>
  <c r="K151" i="41"/>
  <c r="A151" i="41"/>
  <c r="H151" i="41"/>
  <c r="E152" i="41"/>
  <c r="B151" i="41"/>
  <c r="D151" i="41"/>
  <c r="J151" i="41"/>
  <c r="M151" i="41"/>
  <c r="E153" i="41"/>
  <c r="B152" i="41"/>
  <c r="A152" i="41"/>
  <c r="H152" i="41"/>
  <c r="G152" i="41"/>
  <c r="I152" i="41"/>
  <c r="K152" i="41"/>
  <c r="D152" i="41"/>
  <c r="J152" i="41"/>
  <c r="M152" i="41"/>
  <c r="B153" i="41"/>
  <c r="E154" i="41"/>
  <c r="G153" i="41"/>
  <c r="I153" i="41"/>
  <c r="K153" i="41"/>
  <c r="A153" i="41"/>
  <c r="H153" i="41"/>
  <c r="D153" i="41"/>
  <c r="J153" i="41"/>
  <c r="M153" i="41"/>
  <c r="A154" i="41"/>
  <c r="H154" i="41"/>
  <c r="E155" i="41"/>
  <c r="G154" i="41"/>
  <c r="I154" i="41"/>
  <c r="K154" i="41"/>
  <c r="B154" i="41"/>
  <c r="D154" i="41"/>
  <c r="J154" i="41"/>
  <c r="M154" i="41"/>
  <c r="B155" i="41"/>
  <c r="G155" i="41"/>
  <c r="I155" i="41"/>
  <c r="K155" i="41"/>
  <c r="A155" i="41"/>
  <c r="H155" i="41"/>
  <c r="E156" i="41"/>
  <c r="D155" i="41"/>
  <c r="J155" i="41"/>
  <c r="M155" i="41"/>
  <c r="E157" i="41"/>
  <c r="B156" i="41"/>
  <c r="A156" i="41"/>
  <c r="H156" i="41"/>
  <c r="G156" i="41"/>
  <c r="I156" i="41"/>
  <c r="K156" i="41"/>
  <c r="D156" i="41"/>
  <c r="J156" i="41"/>
  <c r="M156" i="41"/>
  <c r="B157" i="41"/>
  <c r="A157" i="41"/>
  <c r="H157" i="41"/>
  <c r="G157" i="41"/>
  <c r="I157" i="41"/>
  <c r="K157" i="41"/>
  <c r="E158" i="41"/>
  <c r="D157" i="41"/>
  <c r="J157" i="41"/>
  <c r="M157" i="41"/>
  <c r="A158" i="41"/>
  <c r="H158" i="41"/>
  <c r="B158" i="41"/>
  <c r="E159" i="41"/>
  <c r="G158" i="41"/>
  <c r="I158" i="41"/>
  <c r="K158" i="41"/>
  <c r="D158" i="41"/>
  <c r="J158" i="41"/>
  <c r="M158" i="41"/>
  <c r="G159" i="41"/>
  <c r="I159" i="41"/>
  <c r="K159" i="41"/>
  <c r="B159" i="41"/>
  <c r="E160" i="41"/>
  <c r="A159" i="41"/>
  <c r="H159" i="41"/>
  <c r="D159" i="41"/>
  <c r="J159" i="41"/>
  <c r="M159" i="41"/>
  <c r="E161" i="41"/>
  <c r="A160" i="41"/>
  <c r="H160" i="41"/>
  <c r="G160" i="41"/>
  <c r="I160" i="41"/>
  <c r="K160" i="41"/>
  <c r="B160" i="41"/>
  <c r="D160" i="41"/>
  <c r="J160" i="41"/>
  <c r="M160" i="41"/>
  <c r="B161" i="41"/>
  <c r="G161" i="41"/>
  <c r="I161" i="41"/>
  <c r="K161" i="41"/>
  <c r="A161" i="41"/>
  <c r="H161" i="41"/>
  <c r="E162" i="41"/>
  <c r="D161" i="41"/>
  <c r="J161" i="41"/>
  <c r="M161" i="41"/>
  <c r="A162" i="41"/>
  <c r="H162" i="41"/>
  <c r="B162" i="41"/>
  <c r="G162" i="41"/>
  <c r="I162" i="41"/>
  <c r="K162" i="41"/>
  <c r="E163" i="41"/>
  <c r="D162" i="41"/>
  <c r="J162" i="41"/>
  <c r="M162" i="41"/>
  <c r="A163" i="41"/>
  <c r="H163" i="41"/>
  <c r="E164" i="41"/>
  <c r="G163" i="41"/>
  <c r="I163" i="41"/>
  <c r="K163" i="41"/>
  <c r="B163" i="41"/>
  <c r="D163" i="41"/>
  <c r="J163" i="41"/>
  <c r="M163" i="41"/>
  <c r="E165" i="41"/>
  <c r="A164" i="41"/>
  <c r="H164" i="41"/>
  <c r="B164" i="41"/>
  <c r="G164" i="41"/>
  <c r="I164" i="41"/>
  <c r="K164" i="41"/>
  <c r="D164" i="41"/>
  <c r="J164" i="41"/>
  <c r="M164" i="41"/>
  <c r="B165" i="41"/>
  <c r="G165" i="41"/>
  <c r="I165" i="41"/>
  <c r="K165" i="41"/>
  <c r="E166" i="41"/>
  <c r="A165" i="41"/>
  <c r="H165" i="41"/>
  <c r="D165" i="41"/>
  <c r="J165" i="41"/>
  <c r="M165" i="41"/>
  <c r="A166" i="41"/>
  <c r="H166" i="41"/>
  <c r="E167" i="41"/>
  <c r="B166" i="41"/>
  <c r="G166" i="41"/>
  <c r="I166" i="41"/>
  <c r="K166" i="41"/>
  <c r="D166" i="41"/>
  <c r="J166" i="41"/>
  <c r="M166" i="41"/>
  <c r="G167" i="41"/>
  <c r="I167" i="41"/>
  <c r="K167" i="41"/>
  <c r="A167" i="41"/>
  <c r="H167" i="41"/>
  <c r="E168" i="41"/>
  <c r="B167" i="41"/>
  <c r="D167" i="41"/>
  <c r="J167" i="41"/>
  <c r="M167" i="41"/>
  <c r="E169" i="41"/>
  <c r="B168" i="41"/>
  <c r="G168" i="41"/>
  <c r="I168" i="41"/>
  <c r="K168" i="41"/>
  <c r="A168" i="41"/>
  <c r="H168" i="41"/>
  <c r="D168" i="41"/>
  <c r="J168" i="41"/>
  <c r="M168" i="41"/>
  <c r="B169" i="41"/>
  <c r="E170" i="41"/>
  <c r="G169" i="41"/>
  <c r="I169" i="41"/>
  <c r="K169" i="41"/>
  <c r="A169" i="41"/>
  <c r="H169" i="41"/>
  <c r="D169" i="41"/>
  <c r="J169" i="41"/>
  <c r="M169" i="41"/>
  <c r="A170" i="41"/>
  <c r="H170" i="41"/>
  <c r="E171" i="41"/>
  <c r="G170" i="41"/>
  <c r="I170" i="41"/>
  <c r="K170" i="41"/>
  <c r="B170" i="41"/>
  <c r="D170" i="41"/>
  <c r="J170" i="41"/>
  <c r="M170" i="41"/>
  <c r="B171" i="41"/>
  <c r="G171" i="41"/>
  <c r="I171" i="41"/>
  <c r="K171" i="41"/>
  <c r="E172" i="41"/>
  <c r="A171" i="41"/>
  <c r="H171" i="41"/>
  <c r="D171" i="41"/>
  <c r="J171" i="41"/>
  <c r="M171" i="41"/>
  <c r="E173" i="41"/>
  <c r="B172" i="41"/>
  <c r="A172" i="41"/>
  <c r="H172" i="41"/>
  <c r="G172" i="41"/>
  <c r="I172" i="41"/>
  <c r="K172" i="41"/>
  <c r="D172" i="41"/>
  <c r="J172" i="41"/>
  <c r="M172" i="41"/>
  <c r="B173" i="41"/>
  <c r="A173" i="41"/>
  <c r="H173" i="41"/>
  <c r="G173" i="41"/>
  <c r="I173" i="41"/>
  <c r="K173" i="41"/>
  <c r="E174" i="41"/>
  <c r="D173" i="41"/>
  <c r="J173" i="41"/>
  <c r="M173" i="41"/>
  <c r="A174" i="41"/>
  <c r="H174" i="41"/>
  <c r="B174" i="41"/>
  <c r="E175" i="41"/>
  <c r="G174" i="41"/>
  <c r="I174" i="41"/>
  <c r="K174" i="41"/>
  <c r="D174" i="41"/>
  <c r="J174" i="41"/>
  <c r="M174" i="41"/>
  <c r="G175" i="41"/>
  <c r="I175" i="41"/>
  <c r="K175" i="41"/>
  <c r="B175" i="41"/>
  <c r="A175" i="41"/>
  <c r="H175" i="41"/>
  <c r="E176" i="41"/>
  <c r="D175" i="41"/>
  <c r="J175" i="41"/>
  <c r="M175" i="41"/>
  <c r="E177" i="41"/>
  <c r="A176" i="41"/>
  <c r="H176" i="41"/>
  <c r="B176" i="41"/>
  <c r="G176" i="41"/>
  <c r="I176" i="41"/>
  <c r="K176" i="41"/>
  <c r="D176" i="41"/>
  <c r="J176" i="41"/>
  <c r="M176" i="41"/>
  <c r="B177" i="41"/>
  <c r="G177" i="41"/>
  <c r="I177" i="41"/>
  <c r="K177" i="41"/>
  <c r="A177" i="41"/>
  <c r="H177" i="41"/>
  <c r="E178" i="41"/>
  <c r="D177" i="41"/>
  <c r="J177" i="41"/>
  <c r="M177" i="41"/>
  <c r="A178" i="41"/>
  <c r="H178" i="41"/>
  <c r="B178" i="41"/>
  <c r="G178" i="41"/>
  <c r="I178" i="41"/>
  <c r="K178" i="41"/>
  <c r="E179" i="41"/>
  <c r="D178" i="41"/>
  <c r="J178" i="41"/>
  <c r="M178" i="41"/>
  <c r="A179" i="41"/>
  <c r="H179" i="41"/>
  <c r="E180" i="41"/>
  <c r="G179" i="41"/>
  <c r="I179" i="41"/>
  <c r="K179" i="41"/>
  <c r="B179" i="41"/>
  <c r="D179" i="41"/>
  <c r="J179" i="41"/>
  <c r="M179" i="41"/>
  <c r="E181" i="41"/>
  <c r="A180" i="41"/>
  <c r="H180" i="41"/>
  <c r="B180" i="41"/>
  <c r="G180" i="41"/>
  <c r="I180" i="41"/>
  <c r="K180" i="41"/>
  <c r="D180" i="41"/>
  <c r="J180" i="41"/>
  <c r="M180" i="41"/>
  <c r="B181" i="41"/>
  <c r="G181" i="41"/>
  <c r="I181" i="41"/>
  <c r="K181" i="41"/>
  <c r="A181" i="41"/>
  <c r="H181" i="41"/>
  <c r="E182" i="41"/>
  <c r="D181" i="41"/>
  <c r="J181" i="41"/>
  <c r="M181" i="41"/>
  <c r="A182" i="41"/>
  <c r="H182" i="41"/>
  <c r="E183" i="41"/>
  <c r="B182" i="41"/>
  <c r="G182" i="41"/>
  <c r="I182" i="41"/>
  <c r="K182" i="41"/>
  <c r="D182" i="41"/>
  <c r="J182" i="41"/>
  <c r="M182" i="41"/>
  <c r="G183" i="41"/>
  <c r="I183" i="41"/>
  <c r="K183" i="41"/>
  <c r="A183" i="41"/>
  <c r="H183" i="41"/>
  <c r="E184" i="41"/>
  <c r="B183" i="41"/>
  <c r="D183" i="41"/>
  <c r="J183" i="41"/>
  <c r="M183" i="41"/>
  <c r="E185" i="41"/>
  <c r="B184" i="41"/>
  <c r="A184" i="41"/>
  <c r="H184" i="41"/>
  <c r="G184" i="41"/>
  <c r="I184" i="41"/>
  <c r="K184" i="41"/>
  <c r="D184" i="41"/>
  <c r="J184" i="41"/>
  <c r="M184" i="41"/>
  <c r="B185" i="41"/>
  <c r="E186" i="41"/>
  <c r="G185" i="41"/>
  <c r="I185" i="41"/>
  <c r="K185" i="41"/>
  <c r="A185" i="41"/>
  <c r="H185" i="41"/>
  <c r="D185" i="41"/>
  <c r="J185" i="41"/>
  <c r="M185" i="41"/>
  <c r="A186" i="41"/>
  <c r="H186" i="41"/>
  <c r="E187" i="41"/>
  <c r="G186" i="41"/>
  <c r="I186" i="41"/>
  <c r="K186" i="41"/>
  <c r="B186" i="41"/>
  <c r="D186" i="41"/>
  <c r="M186" i="41"/>
  <c r="B187" i="41"/>
  <c r="G187" i="41"/>
  <c r="I187" i="41"/>
  <c r="K187" i="41"/>
  <c r="A187" i="41"/>
  <c r="H187" i="41"/>
  <c r="E188" i="41"/>
  <c r="J186" i="41"/>
  <c r="D187" i="41"/>
  <c r="J187" i="41"/>
  <c r="M187" i="41"/>
  <c r="E189" i="41"/>
  <c r="B188" i="41"/>
  <c r="A188" i="41"/>
  <c r="H188" i="41"/>
  <c r="G188" i="41"/>
  <c r="I188" i="41"/>
  <c r="K188" i="41"/>
  <c r="D188" i="41"/>
  <c r="J188" i="41"/>
  <c r="M188" i="41"/>
  <c r="B189" i="41"/>
  <c r="A189" i="41"/>
  <c r="H189" i="41"/>
  <c r="G189" i="41"/>
  <c r="I189" i="41"/>
  <c r="K189" i="41"/>
  <c r="E190" i="41"/>
  <c r="D189" i="41"/>
  <c r="J189" i="41"/>
  <c r="M189" i="41"/>
  <c r="A190" i="41"/>
  <c r="H190" i="41"/>
  <c r="B190" i="41"/>
  <c r="E191" i="41"/>
  <c r="G190" i="41"/>
  <c r="I190" i="41"/>
  <c r="K190" i="41"/>
  <c r="D190" i="41"/>
  <c r="J190" i="41"/>
  <c r="M190" i="41"/>
  <c r="G191" i="41"/>
  <c r="I191" i="41"/>
  <c r="K191" i="41"/>
  <c r="B191" i="41"/>
  <c r="E192" i="41"/>
  <c r="A191" i="41"/>
  <c r="H191" i="41"/>
  <c r="D191" i="41"/>
  <c r="J191" i="41"/>
  <c r="M191" i="41"/>
  <c r="E193" i="41"/>
  <c r="A192" i="41"/>
  <c r="H192" i="41"/>
  <c r="G192" i="41"/>
  <c r="I192" i="41"/>
  <c r="K192" i="41"/>
  <c r="B192" i="41"/>
  <c r="D192" i="41"/>
  <c r="J192" i="41"/>
  <c r="M192" i="41"/>
  <c r="B193" i="41"/>
  <c r="G193" i="41"/>
  <c r="I193" i="41"/>
  <c r="K193" i="41"/>
  <c r="A193" i="41"/>
  <c r="H193" i="41"/>
  <c r="E194" i="41"/>
  <c r="D193" i="41"/>
  <c r="J193" i="41"/>
  <c r="M193" i="41"/>
  <c r="A194" i="41"/>
  <c r="H194" i="41"/>
  <c r="B194" i="41"/>
  <c r="G194" i="41"/>
  <c r="I194" i="41"/>
  <c r="K194" i="41"/>
  <c r="E195" i="41"/>
  <c r="D194" i="41"/>
  <c r="J194" i="41"/>
  <c r="M194" i="41"/>
  <c r="A195" i="41"/>
  <c r="H195" i="41"/>
  <c r="E196" i="41"/>
  <c r="G195" i="41"/>
  <c r="I195" i="41"/>
  <c r="K195" i="41"/>
  <c r="B195" i="41"/>
  <c r="D195" i="41"/>
  <c r="J195" i="41"/>
  <c r="M195" i="41"/>
  <c r="E197" i="41"/>
  <c r="A196" i="41"/>
  <c r="H196" i="41"/>
  <c r="B196" i="41"/>
  <c r="G196" i="41"/>
  <c r="I196" i="41"/>
  <c r="K196" i="41"/>
  <c r="D196" i="41"/>
  <c r="J196" i="41"/>
  <c r="M196" i="41"/>
  <c r="B197" i="41"/>
  <c r="G197" i="41"/>
  <c r="I197" i="41"/>
  <c r="K197" i="41"/>
  <c r="E198" i="41"/>
  <c r="A197" i="41"/>
  <c r="H197" i="41"/>
  <c r="D197" i="41"/>
  <c r="J197" i="41"/>
  <c r="M197" i="41"/>
  <c r="A198" i="41"/>
  <c r="H198" i="41"/>
  <c r="E199" i="41"/>
  <c r="B198" i="41"/>
  <c r="G198" i="41"/>
  <c r="I198" i="41"/>
  <c r="K198" i="41"/>
  <c r="D198" i="41"/>
  <c r="J198" i="41"/>
  <c r="M198" i="41"/>
  <c r="G199" i="41"/>
  <c r="I199" i="41"/>
  <c r="K199" i="41"/>
  <c r="A199" i="41"/>
  <c r="H199" i="41"/>
  <c r="E200" i="41"/>
  <c r="B199" i="41"/>
  <c r="D199" i="41"/>
  <c r="J199" i="41"/>
  <c r="M199" i="41"/>
  <c r="E201" i="41"/>
  <c r="B200" i="41"/>
  <c r="G200" i="41"/>
  <c r="I200" i="41"/>
  <c r="K200" i="41"/>
  <c r="A200" i="41"/>
  <c r="H200" i="41"/>
  <c r="D200" i="41"/>
  <c r="J200" i="41"/>
  <c r="M200" i="41"/>
  <c r="B201" i="41"/>
  <c r="E202" i="41"/>
  <c r="G201" i="41"/>
  <c r="I201" i="41"/>
  <c r="K201" i="41"/>
  <c r="A201" i="41"/>
  <c r="H201" i="41"/>
  <c r="D201" i="41"/>
  <c r="J201" i="41"/>
  <c r="M201" i="41"/>
  <c r="B202" i="41"/>
  <c r="A202" i="41"/>
  <c r="H202" i="41"/>
  <c r="E203" i="41"/>
  <c r="G202" i="41"/>
  <c r="I202" i="41"/>
  <c r="K202" i="41"/>
  <c r="D202" i="41"/>
  <c r="J202" i="41"/>
  <c r="M202" i="41"/>
  <c r="A203" i="41"/>
  <c r="H203" i="41"/>
  <c r="G203" i="41"/>
  <c r="I203" i="41"/>
  <c r="K203" i="41"/>
  <c r="E204" i="41"/>
  <c r="B203" i="41"/>
  <c r="D203" i="41"/>
  <c r="J203" i="41"/>
  <c r="M203" i="41"/>
  <c r="E205" i="41"/>
  <c r="A204" i="41"/>
  <c r="H204" i="41"/>
  <c r="B204" i="41"/>
  <c r="G204" i="41"/>
  <c r="I204" i="41"/>
  <c r="K204" i="41"/>
  <c r="D204" i="41"/>
  <c r="J204" i="41"/>
  <c r="M204" i="41"/>
  <c r="B205" i="41"/>
  <c r="G205" i="41"/>
  <c r="I205" i="41"/>
  <c r="K205" i="41"/>
  <c r="A205" i="41"/>
  <c r="H205" i="41"/>
  <c r="E206" i="41"/>
  <c r="D205" i="41"/>
  <c r="J205" i="41"/>
  <c r="M205" i="41"/>
  <c r="B206" i="41"/>
  <c r="E207" i="41"/>
  <c r="A206" i="41"/>
  <c r="H206" i="41"/>
  <c r="G206" i="41"/>
  <c r="I206" i="41"/>
  <c r="K206" i="41"/>
  <c r="D206" i="41"/>
  <c r="J206" i="41"/>
  <c r="M206" i="41"/>
  <c r="A207" i="41"/>
  <c r="H207" i="41"/>
  <c r="G207" i="41"/>
  <c r="I207" i="41"/>
  <c r="K207" i="41"/>
  <c r="B207" i="41"/>
  <c r="E208" i="41"/>
  <c r="D207" i="41"/>
  <c r="J207" i="41"/>
  <c r="M207" i="41"/>
  <c r="E209" i="41"/>
  <c r="B208" i="41"/>
  <c r="A208" i="41"/>
  <c r="H208" i="41"/>
  <c r="G208" i="41"/>
  <c r="I208" i="41"/>
  <c r="K208" i="41"/>
  <c r="D208" i="41"/>
  <c r="J208" i="41"/>
  <c r="M208" i="41"/>
  <c r="G209" i="41"/>
  <c r="I209" i="41"/>
  <c r="K209" i="41"/>
  <c r="B209" i="41"/>
  <c r="E210" i="41"/>
  <c r="A209" i="41"/>
  <c r="H209" i="41"/>
  <c r="D209" i="41"/>
  <c r="J209" i="41"/>
  <c r="M209" i="41"/>
  <c r="B210" i="41"/>
  <c r="G210" i="41"/>
  <c r="I210" i="41"/>
  <c r="K210" i="41"/>
  <c r="A210" i="41"/>
  <c r="H210" i="41"/>
  <c r="E211" i="41"/>
  <c r="D210" i="41"/>
  <c r="J210" i="41"/>
  <c r="M210" i="41"/>
  <c r="A211" i="41"/>
  <c r="H211" i="41"/>
  <c r="B211" i="41"/>
  <c r="E212" i="41"/>
  <c r="G211" i="41"/>
  <c r="I211" i="41"/>
  <c r="K211" i="41"/>
  <c r="D211" i="41"/>
  <c r="J211" i="41"/>
  <c r="M211" i="41"/>
  <c r="E213" i="41"/>
  <c r="B212" i="41"/>
  <c r="A212" i="41"/>
  <c r="H212" i="41"/>
  <c r="G212" i="41"/>
  <c r="I212" i="41"/>
  <c r="K212" i="41"/>
  <c r="D212" i="41"/>
  <c r="J212" i="41"/>
  <c r="M212" i="41"/>
  <c r="G213" i="41"/>
  <c r="I213" i="41"/>
  <c r="K213" i="41"/>
  <c r="B213" i="41"/>
  <c r="A213" i="41"/>
  <c r="H213" i="41"/>
  <c r="E214" i="41"/>
  <c r="D213" i="41"/>
  <c r="J213" i="41"/>
  <c r="M213" i="41"/>
  <c r="B214" i="41"/>
  <c r="A214" i="41"/>
  <c r="H214" i="41"/>
  <c r="E215" i="41"/>
  <c r="G214" i="41"/>
  <c r="I214" i="41"/>
  <c r="K214" i="41"/>
  <c r="D214" i="41"/>
  <c r="J214" i="41"/>
  <c r="M214" i="41"/>
  <c r="A215" i="41"/>
  <c r="H215" i="41"/>
  <c r="G215" i="41"/>
  <c r="I215" i="41"/>
  <c r="K215" i="41"/>
  <c r="B215" i="41"/>
  <c r="E216" i="41"/>
  <c r="D215" i="41"/>
  <c r="J215" i="41"/>
  <c r="M215" i="41"/>
  <c r="E217" i="41"/>
  <c r="B216" i="41"/>
  <c r="A216" i="41"/>
  <c r="H216" i="41"/>
  <c r="G216" i="41"/>
  <c r="I216" i="41"/>
  <c r="K216" i="41"/>
  <c r="D216" i="41"/>
  <c r="J216" i="41"/>
  <c r="M216" i="41"/>
  <c r="A217" i="41"/>
  <c r="H217" i="41"/>
  <c r="E218" i="41"/>
  <c r="G217" i="41"/>
  <c r="I217" i="41"/>
  <c r="K217" i="41"/>
  <c r="B217" i="41"/>
  <c r="D217" i="41"/>
  <c r="J217" i="41"/>
  <c r="M217" i="41"/>
  <c r="B218" i="41"/>
  <c r="A218" i="41"/>
  <c r="H218" i="41"/>
  <c r="E219" i="41"/>
  <c r="G218" i="41"/>
  <c r="I218" i="41"/>
  <c r="K218" i="41"/>
  <c r="D218" i="41"/>
  <c r="J218" i="41"/>
  <c r="M218" i="41"/>
  <c r="A219" i="41"/>
  <c r="H219" i="41"/>
  <c r="G219" i="41"/>
  <c r="I219" i="41"/>
  <c r="K219" i="41"/>
  <c r="B219" i="41"/>
  <c r="E220" i="41"/>
  <c r="D219" i="41"/>
  <c r="J219" i="41"/>
  <c r="M219" i="41"/>
  <c r="E221" i="41"/>
  <c r="A220" i="41"/>
  <c r="H220" i="41"/>
  <c r="B220" i="41"/>
  <c r="G220" i="41"/>
  <c r="I220" i="41"/>
  <c r="K220" i="41"/>
  <c r="D220" i="41"/>
  <c r="J220" i="41"/>
  <c r="M220" i="41"/>
  <c r="B221" i="41"/>
  <c r="G221" i="41"/>
  <c r="I221" i="41"/>
  <c r="K221" i="41"/>
  <c r="A221" i="41"/>
  <c r="H221" i="41"/>
  <c r="E222" i="41"/>
  <c r="D221" i="41"/>
  <c r="J221" i="41"/>
  <c r="M221" i="41"/>
  <c r="B222" i="41"/>
  <c r="A222" i="41"/>
  <c r="H222" i="41"/>
  <c r="E223" i="41"/>
  <c r="G222" i="41"/>
  <c r="I222" i="41"/>
  <c r="K222" i="41"/>
  <c r="D222" i="41"/>
  <c r="J222" i="41"/>
  <c r="M222" i="41"/>
  <c r="A223" i="41"/>
  <c r="H223" i="41"/>
  <c r="G223" i="41"/>
  <c r="I223" i="41"/>
  <c r="K223" i="41"/>
  <c r="E224" i="41"/>
  <c r="B223" i="41"/>
  <c r="D223" i="41"/>
  <c r="J223" i="41"/>
  <c r="M223" i="41"/>
  <c r="E225" i="41"/>
  <c r="B224" i="41"/>
  <c r="A224" i="41"/>
  <c r="H224" i="41"/>
  <c r="G224" i="41"/>
  <c r="I224" i="41"/>
  <c r="K224" i="41"/>
  <c r="D224" i="41"/>
  <c r="J224" i="41"/>
  <c r="M224" i="41"/>
  <c r="G225" i="41"/>
  <c r="I225" i="41"/>
  <c r="K225" i="41"/>
  <c r="B225" i="41"/>
  <c r="A225" i="41"/>
  <c r="H225" i="41"/>
  <c r="E226" i="41"/>
  <c r="D225" i="41"/>
  <c r="J225" i="41"/>
  <c r="M225" i="41"/>
  <c r="B226" i="41"/>
  <c r="G226" i="41"/>
  <c r="I226" i="41"/>
  <c r="K226" i="41"/>
  <c r="E227" i="41"/>
  <c r="A226" i="41"/>
  <c r="H226" i="41"/>
  <c r="D226" i="41"/>
  <c r="J226" i="41"/>
  <c r="M226" i="41"/>
  <c r="A227" i="41"/>
  <c r="H227" i="41"/>
  <c r="B227" i="41"/>
  <c r="E228" i="41"/>
  <c r="G227" i="41"/>
  <c r="I227" i="41"/>
  <c r="K227" i="41"/>
  <c r="D227" i="41"/>
  <c r="J227" i="41"/>
  <c r="M227" i="41"/>
  <c r="E229" i="41"/>
  <c r="B228" i="41"/>
  <c r="A228" i="41"/>
  <c r="H228" i="41"/>
  <c r="G228" i="41"/>
  <c r="I228" i="41"/>
  <c r="K228" i="41"/>
  <c r="D228" i="41"/>
  <c r="J228" i="41"/>
  <c r="M228" i="41"/>
  <c r="G229" i="41"/>
  <c r="I229" i="41"/>
  <c r="K229" i="41"/>
  <c r="E230" i="41"/>
  <c r="B229" i="41"/>
  <c r="A229" i="41"/>
  <c r="H229" i="41"/>
  <c r="D229" i="41"/>
  <c r="J229" i="41"/>
  <c r="M229" i="41"/>
  <c r="B230" i="41"/>
  <c r="A230" i="41"/>
  <c r="H230" i="41"/>
  <c r="E231" i="41"/>
  <c r="G230" i="41"/>
  <c r="I230" i="41"/>
  <c r="K230" i="41"/>
  <c r="D230" i="41"/>
  <c r="J230" i="41"/>
  <c r="M230" i="41"/>
  <c r="A231" i="41"/>
  <c r="H231" i="41"/>
  <c r="G231" i="41"/>
  <c r="I231" i="41"/>
  <c r="K231" i="41"/>
  <c r="B231" i="41"/>
  <c r="E232" i="41"/>
  <c r="D231" i="41"/>
  <c r="J231" i="41"/>
  <c r="M231" i="41"/>
  <c r="E233" i="41"/>
  <c r="G232" i="41"/>
  <c r="I232" i="41"/>
  <c r="K232" i="41"/>
  <c r="B232" i="41"/>
  <c r="A232" i="41"/>
  <c r="H232" i="41"/>
  <c r="D232" i="41"/>
  <c r="J232" i="41"/>
  <c r="M232" i="41"/>
  <c r="A233" i="41"/>
  <c r="H233" i="41"/>
  <c r="E234" i="41"/>
  <c r="G233" i="41"/>
  <c r="I233" i="41"/>
  <c r="K233" i="41"/>
  <c r="B233" i="41"/>
  <c r="D233" i="41"/>
  <c r="J233" i="41"/>
  <c r="M233" i="41"/>
  <c r="B234" i="41"/>
  <c r="A234" i="41"/>
  <c r="H234" i="41"/>
  <c r="E235" i="41"/>
  <c r="G234" i="41"/>
  <c r="I234" i="41"/>
  <c r="K234" i="41"/>
  <c r="D234" i="41"/>
  <c r="J234" i="41"/>
  <c r="M234" i="41"/>
  <c r="A235" i="41"/>
  <c r="H235" i="41"/>
  <c r="G235" i="41"/>
  <c r="I235" i="41"/>
  <c r="K235" i="41"/>
  <c r="E236" i="41"/>
  <c r="B235" i="41"/>
  <c r="D235" i="41"/>
  <c r="J235" i="41"/>
  <c r="M235" i="41"/>
  <c r="E237" i="41"/>
  <c r="A236" i="41"/>
  <c r="H236" i="41"/>
  <c r="B236" i="41"/>
  <c r="G236" i="41"/>
  <c r="I236" i="41"/>
  <c r="K236" i="41"/>
  <c r="D236" i="41"/>
  <c r="J236" i="41"/>
  <c r="M236" i="41"/>
  <c r="B237" i="41"/>
  <c r="G237" i="41"/>
  <c r="I237" i="41"/>
  <c r="K237" i="41"/>
  <c r="A237" i="41"/>
  <c r="H237" i="41"/>
  <c r="E238" i="41"/>
  <c r="D237" i="41"/>
  <c r="J237" i="41"/>
  <c r="M237" i="41"/>
  <c r="B238" i="41"/>
  <c r="E239" i="41"/>
  <c r="A238" i="41"/>
  <c r="H238" i="41"/>
  <c r="G238" i="41"/>
  <c r="I238" i="41"/>
  <c r="K238" i="41"/>
  <c r="D238" i="41"/>
  <c r="J238" i="41"/>
  <c r="M238" i="41"/>
  <c r="A239" i="41"/>
  <c r="H239" i="41"/>
  <c r="G239" i="41"/>
  <c r="I239" i="41"/>
  <c r="K239" i="41"/>
  <c r="B239" i="41"/>
  <c r="E240" i="41"/>
  <c r="D239" i="41"/>
  <c r="J239" i="41"/>
  <c r="M239" i="41"/>
  <c r="E241" i="41"/>
  <c r="B240" i="41"/>
  <c r="A240" i="41"/>
  <c r="H240" i="41"/>
  <c r="G240" i="41"/>
  <c r="I240" i="41"/>
  <c r="K240" i="41"/>
  <c r="D240" i="41"/>
  <c r="J240" i="41"/>
  <c r="M240" i="41"/>
  <c r="G241" i="41"/>
  <c r="I241" i="41"/>
  <c r="K241" i="41"/>
  <c r="B241" i="41"/>
  <c r="E242" i="41"/>
  <c r="A241" i="41"/>
  <c r="H241" i="41"/>
  <c r="D241" i="41"/>
  <c r="J241" i="41"/>
  <c r="M241" i="41"/>
  <c r="B242" i="41"/>
  <c r="G242" i="41"/>
  <c r="I242" i="41"/>
  <c r="K242" i="41"/>
  <c r="A242" i="41"/>
  <c r="H242" i="41"/>
  <c r="E243" i="41"/>
  <c r="D242" i="41"/>
  <c r="J242" i="41"/>
  <c r="M242" i="41"/>
  <c r="A243" i="41"/>
  <c r="H243" i="41"/>
  <c r="B243" i="41"/>
  <c r="E244" i="41"/>
  <c r="G243" i="41"/>
  <c r="I243" i="41"/>
  <c r="K243" i="41"/>
  <c r="D243" i="41"/>
  <c r="J243" i="41"/>
  <c r="M243" i="41"/>
  <c r="E245" i="41"/>
  <c r="B244" i="41"/>
  <c r="A244" i="41"/>
  <c r="H244" i="41"/>
  <c r="G244" i="41"/>
  <c r="I244" i="41"/>
  <c r="K244" i="41"/>
  <c r="D244" i="41"/>
  <c r="J244" i="41"/>
  <c r="M244" i="41"/>
  <c r="G245" i="41"/>
  <c r="I245" i="41"/>
  <c r="K245" i="41"/>
  <c r="B245" i="41"/>
  <c r="A245" i="41"/>
  <c r="H245" i="41"/>
  <c r="E246" i="41"/>
  <c r="D245" i="41"/>
  <c r="J245" i="41"/>
  <c r="M245" i="41"/>
  <c r="B246" i="41"/>
  <c r="A246" i="41"/>
  <c r="H246" i="41"/>
  <c r="E247" i="41"/>
  <c r="G246" i="41"/>
  <c r="I246" i="41"/>
  <c r="K246" i="41"/>
  <c r="D246" i="41"/>
  <c r="J246" i="41"/>
  <c r="M246" i="41"/>
  <c r="A247" i="41"/>
  <c r="H247" i="41"/>
  <c r="G247" i="41"/>
  <c r="I247" i="41"/>
  <c r="K247" i="41"/>
  <c r="B247" i="41"/>
  <c r="E248" i="41"/>
  <c r="D247" i="41"/>
  <c r="J247" i="41"/>
  <c r="M247" i="41"/>
  <c r="E249" i="41"/>
  <c r="B248" i="41"/>
  <c r="A248" i="41"/>
  <c r="H248" i="41"/>
  <c r="G248" i="41"/>
  <c r="I248" i="41"/>
  <c r="K248" i="41"/>
  <c r="D248" i="41"/>
  <c r="J248" i="41"/>
  <c r="M248" i="41"/>
  <c r="A249" i="41"/>
  <c r="H249" i="41"/>
  <c r="E250" i="41"/>
  <c r="G249" i="41"/>
  <c r="I249" i="41"/>
  <c r="K249" i="41"/>
  <c r="B249" i="41"/>
  <c r="D249" i="41"/>
  <c r="J249" i="41"/>
  <c r="M249" i="41"/>
  <c r="B250" i="41"/>
  <c r="A250" i="41"/>
  <c r="H250" i="41"/>
  <c r="E251" i="41"/>
  <c r="G250" i="41"/>
  <c r="I250" i="41"/>
  <c r="K250" i="41"/>
  <c r="D250" i="41"/>
  <c r="J250" i="41"/>
  <c r="M250" i="41"/>
  <c r="A251" i="41"/>
  <c r="H251" i="41"/>
  <c r="G251" i="41"/>
  <c r="I251" i="41"/>
  <c r="K251" i="41"/>
  <c r="B251" i="41"/>
  <c r="E252" i="41"/>
  <c r="D251" i="41"/>
  <c r="J251" i="41"/>
  <c r="M251" i="41"/>
  <c r="E253" i="41"/>
  <c r="A252" i="41"/>
  <c r="H252" i="41"/>
  <c r="B252" i="41"/>
  <c r="G252" i="41"/>
  <c r="I252" i="41"/>
  <c r="K252" i="41"/>
  <c r="D252" i="41"/>
  <c r="J252" i="41"/>
  <c r="M252" i="41"/>
  <c r="B253" i="41"/>
  <c r="G253" i="41"/>
  <c r="I253" i="41"/>
  <c r="K253" i="41"/>
  <c r="A253" i="41"/>
  <c r="H253" i="41"/>
  <c r="E254" i="41"/>
  <c r="D253" i="41"/>
  <c r="J253" i="41"/>
  <c r="M253" i="41"/>
  <c r="A254" i="41"/>
  <c r="H254" i="41"/>
  <c r="E255" i="41"/>
  <c r="B254" i="41"/>
  <c r="G254" i="41"/>
  <c r="I254" i="41"/>
  <c r="K254" i="41"/>
  <c r="D254" i="41"/>
  <c r="J254" i="41"/>
  <c r="M254" i="41"/>
  <c r="E256" i="41"/>
  <c r="G255" i="41"/>
  <c r="I255" i="41"/>
  <c r="K255" i="41"/>
  <c r="B255" i="41"/>
  <c r="A255" i="41"/>
  <c r="H255" i="41"/>
  <c r="D255" i="41"/>
  <c r="J255" i="41"/>
  <c r="M255" i="41"/>
  <c r="B256" i="41"/>
  <c r="A256" i="41"/>
  <c r="H256" i="41"/>
  <c r="G256" i="41"/>
  <c r="I256" i="41"/>
  <c r="K256" i="41"/>
  <c r="E257" i="41"/>
  <c r="D256" i="41"/>
  <c r="J256" i="41"/>
  <c r="M256" i="41"/>
  <c r="B257" i="41"/>
  <c r="G257" i="41"/>
  <c r="I257" i="41"/>
  <c r="K257" i="41"/>
  <c r="A257" i="41"/>
  <c r="H257" i="41"/>
  <c r="E258" i="41"/>
  <c r="D257" i="41"/>
  <c r="J257" i="41"/>
  <c r="M257" i="41"/>
  <c r="A258" i="41"/>
  <c r="H258" i="41"/>
  <c r="G258" i="41"/>
  <c r="I258" i="41"/>
  <c r="K258" i="41"/>
  <c r="B258" i="41"/>
  <c r="E259" i="41"/>
  <c r="D258" i="41"/>
  <c r="J258" i="41"/>
  <c r="M258" i="41"/>
  <c r="E260" i="41"/>
  <c r="G259" i="41"/>
  <c r="I259" i="41"/>
  <c r="K259" i="41"/>
  <c r="B259" i="41"/>
  <c r="A259" i="41"/>
  <c r="H259" i="41"/>
  <c r="D259" i="41"/>
  <c r="J259" i="41"/>
  <c r="M259" i="41"/>
  <c r="B260" i="41"/>
  <c r="A260" i="41"/>
  <c r="H260" i="41"/>
  <c r="E261" i="41"/>
  <c r="G260" i="41"/>
  <c r="I260" i="41"/>
  <c r="K260" i="41"/>
  <c r="D260" i="41"/>
  <c r="J260" i="41"/>
  <c r="M260" i="41"/>
  <c r="B261" i="41"/>
  <c r="G261" i="41"/>
  <c r="I261" i="41"/>
  <c r="K261" i="41"/>
  <c r="A261" i="41"/>
  <c r="H261" i="41"/>
  <c r="E262" i="41"/>
  <c r="D261" i="41"/>
  <c r="J261" i="41"/>
  <c r="M261" i="41"/>
  <c r="A262" i="41"/>
  <c r="H262" i="41"/>
  <c r="B262" i="41"/>
  <c r="E263" i="41"/>
  <c r="G262" i="41"/>
  <c r="I262" i="41"/>
  <c r="K262" i="41"/>
  <c r="D262" i="41"/>
  <c r="M262" i="41"/>
  <c r="E264" i="41"/>
  <c r="G263" i="41"/>
  <c r="I263" i="41"/>
  <c r="K263" i="41"/>
  <c r="B263" i="41"/>
  <c r="A263" i="41"/>
  <c r="H263" i="41"/>
  <c r="J262" i="41"/>
  <c r="D263" i="41"/>
  <c r="J263" i="41"/>
  <c r="M263" i="41"/>
  <c r="G264" i="41"/>
  <c r="I264" i="41"/>
  <c r="K264" i="41"/>
  <c r="B264" i="41"/>
  <c r="A264" i="41"/>
  <c r="H264" i="41"/>
  <c r="E265" i="41"/>
  <c r="D264" i="41"/>
  <c r="J264" i="41"/>
  <c r="M264" i="41"/>
  <c r="B265" i="41"/>
  <c r="G265" i="41"/>
  <c r="I265" i="41"/>
  <c r="K265" i="41"/>
  <c r="A265" i="41"/>
  <c r="H265" i="41"/>
  <c r="E266" i="41"/>
  <c r="D265" i="41"/>
  <c r="J265" i="41"/>
  <c r="M265" i="41"/>
  <c r="A266" i="41"/>
  <c r="H266" i="41"/>
  <c r="G266" i="41"/>
  <c r="I266" i="41"/>
  <c r="K266" i="41"/>
  <c r="B266" i="41"/>
  <c r="E267" i="41"/>
  <c r="D266" i="41"/>
  <c r="J266" i="41"/>
  <c r="M266" i="41"/>
  <c r="E268" i="41"/>
  <c r="G267" i="41"/>
  <c r="I267" i="41"/>
  <c r="K267" i="41"/>
  <c r="B267" i="41"/>
  <c r="A267" i="41"/>
  <c r="H267" i="41"/>
  <c r="D267" i="41"/>
  <c r="M267" i="41"/>
  <c r="A268" i="41"/>
  <c r="H268" i="41"/>
  <c r="E269" i="41"/>
  <c r="B268" i="41"/>
  <c r="G268" i="41"/>
  <c r="I268" i="41"/>
  <c r="K268" i="41"/>
  <c r="J267" i="41"/>
  <c r="D268" i="41"/>
  <c r="J268" i="41"/>
  <c r="M268" i="41"/>
  <c r="B269" i="41"/>
  <c r="G269" i="41"/>
  <c r="I269" i="41"/>
  <c r="K269" i="41"/>
  <c r="A269" i="41"/>
  <c r="H269" i="41"/>
  <c r="E270" i="41"/>
  <c r="D269" i="41"/>
  <c r="M269" i="41"/>
  <c r="A270" i="41"/>
  <c r="H270" i="41"/>
  <c r="B270" i="41"/>
  <c r="E271" i="41"/>
  <c r="G270" i="41"/>
  <c r="I270" i="41"/>
  <c r="K270" i="41"/>
  <c r="J269" i="41"/>
  <c r="D270" i="41"/>
  <c r="M270" i="41"/>
  <c r="E272" i="41"/>
  <c r="G271" i="41"/>
  <c r="I271" i="41"/>
  <c r="K271" i="41"/>
  <c r="A271" i="41"/>
  <c r="H271" i="41"/>
  <c r="B271" i="41"/>
  <c r="J270" i="41"/>
  <c r="D271" i="41"/>
  <c r="J271" i="41"/>
  <c r="M271" i="41"/>
  <c r="B272" i="41"/>
  <c r="A272" i="41"/>
  <c r="H272" i="41"/>
  <c r="E273" i="41"/>
  <c r="G272" i="41"/>
  <c r="I272" i="41"/>
  <c r="K272" i="41"/>
  <c r="D272" i="41"/>
  <c r="J272" i="41"/>
  <c r="M272" i="41"/>
  <c r="B273" i="41"/>
  <c r="G273" i="41"/>
  <c r="A273" i="41"/>
  <c r="H273" i="41"/>
  <c r="D273" i="41"/>
  <c r="M273" i="41"/>
  <c r="I273" i="41"/>
  <c r="K273" i="41"/>
  <c r="I23" i="41"/>
  <c r="I22" i="41"/>
  <c r="I26" i="41"/>
  <c r="I32" i="41"/>
  <c r="I33" i="41"/>
  <c r="I34" i="41"/>
  <c r="I37" i="41"/>
  <c r="I36" i="41"/>
  <c r="J273" i="41"/>
  <c r="D22" i="41"/>
  <c r="M22" i="41"/>
  <c r="K22" i="41"/>
  <c r="D33" i="41"/>
  <c r="M33" i="41"/>
  <c r="K33" i="41"/>
  <c r="D36" i="41"/>
  <c r="M36" i="41"/>
  <c r="K36" i="41"/>
  <c r="D37" i="41"/>
  <c r="M37" i="41"/>
  <c r="K37" i="41"/>
  <c r="D32" i="41"/>
  <c r="M32" i="41"/>
  <c r="K32" i="41"/>
  <c r="D26" i="41"/>
  <c r="M26" i="41"/>
  <c r="K26" i="41"/>
  <c r="D23" i="41"/>
  <c r="M23" i="41"/>
  <c r="K23" i="41"/>
  <c r="D34" i="41"/>
  <c r="M34" i="41"/>
  <c r="K34" i="41"/>
  <c r="J46" i="41"/>
  <c r="J45" i="41"/>
  <c r="J26" i="41"/>
  <c r="J22" i="41"/>
  <c r="J32" i="41"/>
  <c r="J33" i="41"/>
  <c r="J34" i="41"/>
  <c r="J36" i="41"/>
  <c r="J23" i="41"/>
  <c r="J37" i="41"/>
  <c r="L21" i="41"/>
  <c r="M3" i="41"/>
  <c r="B3" i="41"/>
  <c r="T51" i="1"/>
  <c r="R51" i="1"/>
  <c r="C51" i="1"/>
  <c r="H19" i="41"/>
  <c r="H17"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7" authorId="0" shapeId="0" xr:uid="{00000000-0006-0000-0300-000001000000}">
      <text>
        <r>
          <rPr>
            <sz val="9"/>
            <color indexed="81"/>
            <rFont val="Tahoma"/>
            <family val="2"/>
          </rPr>
          <t xml:space="preserve">[SCE Note: Maximum Dispatch hours per month must be at least 24]
</t>
        </r>
      </text>
    </comment>
  </commentList>
</comments>
</file>

<file path=xl/sharedStrings.xml><?xml version="1.0" encoding="utf-8"?>
<sst xmlns="http://schemas.openxmlformats.org/spreadsheetml/2006/main" count="193" uniqueCount="169">
  <si>
    <t xml:space="preserve">Demand Response OFFER WORKBOOK Instructions </t>
  </si>
  <si>
    <t>hide</t>
  </si>
  <si>
    <t>ACES 2 RFO</t>
  </si>
  <si>
    <t>Color/Pattern Codes</t>
  </si>
  <si>
    <t>Numbers Only</t>
  </si>
  <si>
    <t xml:space="preserve">    Space to type in required numerical
    information, no $, % or other symbols</t>
  </si>
  <si>
    <r>
      <t>Formula/</t>
    </r>
    <r>
      <rPr>
        <sz val="12"/>
        <rFont val="Arial Narrow"/>
        <family val="2"/>
      </rPr>
      <t>Title</t>
    </r>
  </si>
  <si>
    <t xml:space="preserve">   Formula / For SCE Use Only</t>
  </si>
  <si>
    <t>[SCE Note: ………....]</t>
  </si>
  <si>
    <t xml:space="preserve">   SCE Note</t>
  </si>
  <si>
    <t>READ IT</t>
  </si>
  <si>
    <t xml:space="preserve">   Warning note</t>
  </si>
  <si>
    <t>Text or numbers</t>
  </si>
  <si>
    <t xml:space="preserve">     Space to type in required text information</t>
  </si>
  <si>
    <t>Read it</t>
  </si>
  <si>
    <t xml:space="preserve">   Information only note</t>
  </si>
  <si>
    <t xml:space="preserve">     Select from a drop-down box</t>
  </si>
  <si>
    <t>Title/Range Name</t>
  </si>
  <si>
    <t xml:space="preserve">   Range title in red: fill in required information</t>
  </si>
  <si>
    <t>OFFER WORKBOOK Tabs</t>
  </si>
  <si>
    <t>Tab Names:</t>
  </si>
  <si>
    <t>Required Information</t>
  </si>
  <si>
    <t>Instructions</t>
  </si>
  <si>
    <t>n/a</t>
  </si>
  <si>
    <t>Front Page</t>
  </si>
  <si>
    <t>Required. STEP 1</t>
  </si>
  <si>
    <t>Incrementality</t>
  </si>
  <si>
    <t>Required. STEP 2</t>
  </si>
  <si>
    <t>Bid Parameters</t>
  </si>
  <si>
    <t>Required. STEP 3</t>
  </si>
  <si>
    <t>Workbook Instructions</t>
  </si>
  <si>
    <t>1) File should be opened and completed using Excel 2010 or later.</t>
  </si>
  <si>
    <t>2) Please fill out all data in units requested.</t>
  </si>
  <si>
    <t>3) Complete each required worksheet of the entire workbook. Validation Message on the "Front Page" should say "Ready for Submittal" in green.</t>
  </si>
  <si>
    <t>4) Each Offer will require a separate workbook (Excel file).</t>
  </si>
  <si>
    <t>STEP 1. "Front Page" tab</t>
  </si>
  <si>
    <t>(a) Seller Name – Enter Seller Name in the "Front Page" tab (cell "A21"). NO COMMAS in Seller Name, please.</t>
  </si>
  <si>
    <t>(b) File Update Date - Enter File Update Date.</t>
  </si>
  <si>
    <t>(c) CPID, Resource Type, and Offer Number will be populated by SCE, SCE use only.</t>
  </si>
  <si>
    <t>(d) Address Validation Message in cell "C51"</t>
  </si>
  <si>
    <t>(e) Add additional notes about the Offer or Offer set in cell "A57"</t>
  </si>
  <si>
    <t>STEP 2. Incrementality - " Incrementality" tab(s) Instructions</t>
  </si>
  <si>
    <t>(a) Fill in all the highlighted cells. If no information is available, enter "TBD" or "N/A" into the cell.</t>
  </si>
  <si>
    <t>(b) For "Partially Incremental" Offers - Fill in additional information as instructed.</t>
  </si>
  <si>
    <t>(c) Address Validation Message in Cell "C23".</t>
  </si>
  <si>
    <t>STEP 3. Offer Details - "Bid Parameters" tab</t>
  </si>
  <si>
    <t>(b) Address Validation Message in Cell "B3"</t>
  </si>
  <si>
    <t>End</t>
  </si>
  <si>
    <t>SCE ACES 2 RFO</t>
  </si>
  <si>
    <t>v.1</t>
  </si>
  <si>
    <t>OFFER</t>
  </si>
  <si>
    <t>Demand Response OFFER WORKBOOK</t>
  </si>
  <si>
    <t>ALISO CANYON ENERGY STORAGE 2 REQUEST FOR OFFERS
DEMAND RESPONSE RESOURCE PURCHASE AGREEMENT</t>
  </si>
  <si>
    <t>between</t>
  </si>
  <si>
    <t>SOUTHERN CALIFORNIA EDISON COMPANY</t>
  </si>
  <si>
    <t>and</t>
  </si>
  <si>
    <t>[Seller Name]</t>
  </si>
  <si>
    <t>Generating Unit(s) Name:</t>
  </si>
  <si>
    <t>NA</t>
  </si>
  <si>
    <t>[Unit(s) Names]</t>
  </si>
  <si>
    <t>Unit(s) ID:</t>
  </si>
  <si>
    <t>SCESELL</t>
  </si>
  <si>
    <t>[SCE Note: Assigned by SCE]</t>
  </si>
  <si>
    <t>File Update Date:</t>
  </si>
  <si>
    <t>CPID:</t>
  </si>
  <si>
    <t>[SCE Note: Assigned by SCE.]</t>
  </si>
  <si>
    <t>Resource Type:</t>
  </si>
  <si>
    <t>[SCE Note: Filled by SCE.]</t>
  </si>
  <si>
    <t>Offer Number</t>
  </si>
  <si>
    <t>Total Number of Inclusive Offers</t>
  </si>
  <si>
    <t>Total Number of Exclusive Offers</t>
  </si>
  <si>
    <t>A. Validation Message</t>
  </si>
  <si>
    <t>[SCE Note: Read and address the validation message below.]</t>
  </si>
  <si>
    <t>Offer Validation Message:</t>
  </si>
  <si>
    <t>B. Notes</t>
  </si>
  <si>
    <t>[SCE Note: Enter comments about the offers below. For example- inclusivity and exclusivity of the offer.]</t>
  </si>
  <si>
    <t>end</t>
  </si>
  <si>
    <t>Wholly Incremental</t>
  </si>
  <si>
    <t>Offers which provide technologies and services not (1) already being sourced or (2) reasonably expected to be sourced through another utility procurement, program, or tariff, and that meet specific needs.  These offers will be assessed full incremental value. 
Offers utilizing new or existing equipment that has not and will not receive any incentives (e.g., SGIP).</t>
  </si>
  <si>
    <t>Partially Incremental</t>
  </si>
  <si>
    <t>Offers in which some portion of the technology or service is already incentivized through another authorized utility procurement, program, or tariff, and that meet specific identified distribution needs.  Only the portion of the offer that provides material enhancements to the existing project will be considered incremental. Bidders must provide feasible method of measuring and quantifying the incremental value to justify additional compensation.
(ex) Offers utilizing equipment that have received or will receive incentives (e.g., SGIP)</t>
  </si>
  <si>
    <t>A. Incrementality</t>
  </si>
  <si>
    <t>Check</t>
  </si>
  <si>
    <t>Incrementality Category</t>
  </si>
  <si>
    <t xml:space="preserve"> [Please see Attachment F of RFP Instruction for the Incrementality Matrix providing examples of what offers would be considered wholly, partially, or not incremental.]</t>
  </si>
  <si>
    <t>SCE Note:</t>
  </si>
  <si>
    <t>B. Description of the project (Partially Incremental Offer Only)</t>
  </si>
  <si>
    <t>Description of authorized utility procurement, program, or tariff that this offer is utilizing or plans to utilize</t>
  </si>
  <si>
    <t>Description of the enhancements to the existing project</t>
  </si>
  <si>
    <t>Percentage of Minimum Energy Storage Capacity that is getting incentive (%)</t>
  </si>
  <si>
    <t>[SCE Note: Input should be in percentage.]</t>
  </si>
  <si>
    <t>SGIP</t>
  </si>
  <si>
    <t>Other</t>
  </si>
  <si>
    <t>Validation Message:</t>
  </si>
  <si>
    <t>Validation Message</t>
  </si>
  <si>
    <t>Bid Details</t>
  </si>
  <si>
    <t>Commercial/Industrial,Residential/Small Business,Both</t>
  </si>
  <si>
    <t>Demand Response Product Type</t>
  </si>
  <si>
    <t>Behind-the-Meter Energy Storage</t>
  </si>
  <si>
    <t>[SCE Note: Select one]</t>
  </si>
  <si>
    <t>Hide</t>
  </si>
  <si>
    <t xml:space="preserve"> Target Customer Segment</t>
  </si>
  <si>
    <t>Will the Project be located within a Disadvantaged Community (DAC)?</t>
  </si>
  <si>
    <t xml:space="preserve"> Project Description including Customer
 Segment Description</t>
  </si>
  <si>
    <t>Selected Location</t>
  </si>
  <si>
    <t>Local Reliability Region</t>
  </si>
  <si>
    <t>Substation</t>
  </si>
  <si>
    <t>Circuit</t>
  </si>
  <si>
    <t>Hour start</t>
  </si>
  <si>
    <t>Hour end</t>
  </si>
  <si>
    <t>Product</t>
  </si>
  <si>
    <t>Year/Location</t>
  </si>
  <si>
    <t>Month/Product</t>
  </si>
  <si>
    <t xml:space="preserve"> Expected Initial Delivery Date</t>
  </si>
  <si>
    <t>[SCE Note: Delivery Commencement Date must be the first of the month. Must occur no later than 06/01/2021]</t>
  </si>
  <si>
    <t>Goleta</t>
  </si>
  <si>
    <t>January</t>
  </si>
  <si>
    <t xml:space="preserve"> Delivery End Date</t>
  </si>
  <si>
    <t>Moorpark</t>
  </si>
  <si>
    <t>February</t>
  </si>
  <si>
    <t xml:space="preserve"> Delivery Days</t>
  </si>
  <si>
    <t>Santa Clara</t>
  </si>
  <si>
    <t>March</t>
  </si>
  <si>
    <r>
      <t xml:space="preserve"> Delivery Hours (HE</t>
    </r>
    <r>
      <rPr>
        <sz val="10"/>
        <rFont val="Calibri"/>
        <family val="2"/>
        <scheme val="minor"/>
      </rPr>
      <t>##</t>
    </r>
    <r>
      <rPr>
        <b/>
        <sz val="10"/>
        <rFont val="Calibri"/>
        <family val="2"/>
        <scheme val="minor"/>
      </rPr>
      <t xml:space="preserve"> - HE</t>
    </r>
    <r>
      <rPr>
        <sz val="10"/>
        <rFont val="Calibri"/>
        <family val="2"/>
        <scheme val="minor"/>
      </rPr>
      <t>##</t>
    </r>
    <r>
      <rPr>
        <b/>
        <sz val="10"/>
        <rFont val="Calibri"/>
        <family val="2"/>
        <scheme val="minor"/>
      </rPr>
      <t>)</t>
    </r>
  </si>
  <si>
    <t>through</t>
  </si>
  <si>
    <t>[SCE Note: Delivery Hours must include HE17 - HE21]</t>
  </si>
  <si>
    <t>April</t>
  </si>
  <si>
    <t xml:space="preserve"> Operating Months</t>
  </si>
  <si>
    <t>May</t>
  </si>
  <si>
    <t xml:space="preserve"> Minimum Duration Per Dispatch (minutes)</t>
  </si>
  <si>
    <t>June</t>
  </si>
  <si>
    <t xml:space="preserve"> Maximum Duration Per Dispatch (minutes)</t>
  </si>
  <si>
    <t>[SCE Note: Maximum Duration per dispatch must be at least 4 hours (240 minutes)]</t>
  </si>
  <si>
    <t>July</t>
  </si>
  <si>
    <t xml:space="preserve"> Maximum Dispatches Per Day</t>
  </si>
  <si>
    <t>August</t>
  </si>
  <si>
    <t xml:space="preserve"> Maximum Dispatch 
 Hours Per Month</t>
  </si>
  <si>
    <t xml:space="preserve"> Maximum Dispatch  Hours Per Term Year</t>
  </si>
  <si>
    <t>September</t>
  </si>
  <si>
    <t xml:space="preserve"> Capacity Rate ($/kW-month)</t>
  </si>
  <si>
    <t>October</t>
  </si>
  <si>
    <t xml:space="preserve"> Energy Rate ($/kWh)</t>
  </si>
  <si>
    <t>[SCE Note: Please be aware a low Energy Rate may result in the project getting Dispatched frequently]</t>
  </si>
  <si>
    <t>November</t>
  </si>
  <si>
    <t>Capacity Payment Band</t>
  </si>
  <si>
    <t>Premium</t>
  </si>
  <si>
    <t>[SCE Note: Minimum Contract Capacity is 1,000 kW]</t>
  </si>
  <si>
    <t>December</t>
  </si>
  <si>
    <t xml:space="preserve"> Year</t>
  </si>
  <si>
    <t xml:space="preserve"> Month</t>
  </si>
  <si>
    <t>Contract Capacity (kW)</t>
  </si>
  <si>
    <t>Capacity Rate 
($/kW-mo)</t>
  </si>
  <si>
    <t>Month</t>
  </si>
  <si>
    <t>Minimum Energy Storage Capacity (kW)</t>
  </si>
  <si>
    <t>[SCE Note: Energy Storage Capacity must be equal to the Contract Capacity]</t>
  </si>
  <si>
    <t>Full Calendar Year Price Shape</t>
  </si>
  <si>
    <t>Normalized 
Price Shape
(For Partial Years)</t>
  </si>
  <si>
    <t>Capacity Payment ($)</t>
  </si>
  <si>
    <t>RA Capacity (kW)</t>
  </si>
  <si>
    <t>Jun - Oct</t>
  </si>
  <si>
    <t>Big Creek-Ventura</t>
  </si>
  <si>
    <t>Mar - Oct</t>
  </si>
  <si>
    <t>Jun - Feb</t>
  </si>
  <si>
    <t>El Nido/La Cienega/La Fresa/Laguna Bell/Villa Park</t>
  </si>
  <si>
    <t>LA Basin</t>
  </si>
  <si>
    <t>Year - round</t>
  </si>
  <si>
    <t>All of SCE service territory South of Path 26</t>
  </si>
  <si>
    <t>CAISO System</t>
  </si>
  <si>
    <t>Nov - 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</si>
</sst>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0"/>
    <numFmt numFmtId="165" formatCode="0.000000"/>
    <numFmt numFmtId="166" formatCode="&quot;$&quot;#,##0.00"/>
    <numFmt numFmtId="167" formatCode="0.0000000000000000%"/>
    <numFmt numFmtId="168" formatCode="#,##0;\(#,##0\)"/>
    <numFmt numFmtId="169" formatCode="_-&quot;$&quot;* #,##0.00_-;\-&quot;$&quot;* #,##0.00_-;_-&quot;$&quot;* &quot;-&quot;??_-;_-@_-"/>
    <numFmt numFmtId="170" formatCode="_-* #,##0.0_-;\-* #,##0.0_-;_-* &quot;-&quot;??_-;_-@_-"/>
    <numFmt numFmtId="171" formatCode="#,##0.00&quot; $&quot;;\-#,##0.00&quot; $&quot;"/>
    <numFmt numFmtId="172" formatCode="#,##0\ &quot;Pts&quot;;\-#,##0\ &quot;Pts&quot;"/>
    <numFmt numFmtId="173" formatCode="0.0"/>
    <numFmt numFmtId="174" formatCode="_([$€-2]* #,##0.00_);_([$€-2]* \(#,##0.00\);_([$€-2]* &quot;-&quot;??_)"/>
    <numFmt numFmtId="175" formatCode="#,##0.000\¢;\(#,##0.000\¢\)"/>
    <numFmt numFmtId="176" formatCode="#,##0_);[Red]\(#,##0\);&quot;-&quot;_);@_)"/>
    <numFmt numFmtId="177" formatCode="&quot;$&quot;#,##0_);[Red]\(&quot;$&quot;#,##0\);&quot;-&quot;_);@_)"/>
    <numFmt numFmtId="178" formatCode="\$#"/>
    <numFmt numFmtId="179" formatCode="_-* #,##0_-;\-* #,##0_-;_-* &quot;-&quot;_-;_-@_-"/>
    <numFmt numFmtId="180" formatCode="_-* #,##0.00_-;\-* #,##0.00_-;_-* &quot;-&quot;??_-;_-@_-"/>
    <numFmt numFmtId="181" formatCode="[Red][&gt;8760]General;[Black][&lt;=8760]General"/>
    <numFmt numFmtId="182" formatCode="[Red][=1]General;[Black][&lt;&gt;1]General"/>
    <numFmt numFmtId="183" formatCode="[&lt;0]&quot;&quot;;[Black][&gt;0]\(00.0%\);General"/>
    <numFmt numFmtId="184" formatCode="0.0000"/>
    <numFmt numFmtId="185" formatCode="_-&quot;£&quot;* #,##0_-;\-&quot;£&quot;* #,##0_-;_-&quot;£&quot;* &quot;-&quot;_-;_-@_-"/>
    <numFmt numFmtId="186" formatCode="_-&quot;£&quot;* #,##0.00_-;\-&quot;£&quot;* #,##0.00_-;_-&quot;£&quot;* &quot;-&quot;??_-;_-@_-"/>
    <numFmt numFmtId="187" formatCode="&quot;$&quot;#,##0"/>
  </numFmts>
  <fonts count="99">
    <font>
      <sz val="10"/>
      <name val="Arial"/>
    </font>
    <font>
      <sz val="11"/>
      <color theme="1"/>
      <name val="Calibri"/>
      <family val="2"/>
      <scheme val="minor"/>
    </font>
    <font>
      <sz val="11"/>
      <color theme="1"/>
      <name val="Calibri"/>
      <family val="2"/>
      <scheme val="minor"/>
    </font>
    <font>
      <sz val="10"/>
      <name val="Arial"/>
      <family val="2"/>
    </font>
    <font>
      <sz val="14"/>
      <name val="Arial"/>
      <family val="2"/>
    </font>
    <font>
      <sz val="8"/>
      <name val="Arial"/>
      <family val="2"/>
    </font>
    <font>
      <b/>
      <sz val="10"/>
      <name val="Arial"/>
      <family val="2"/>
    </font>
    <font>
      <b/>
      <sz val="10"/>
      <name val="Arial Narrow"/>
      <family val="2"/>
    </font>
    <font>
      <sz val="10"/>
      <name val="Arial Narrow"/>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sz val="8"/>
      <color indexed="12"/>
      <name val="Arial"/>
      <family val="2"/>
    </font>
    <font>
      <sz val="10"/>
      <name val="Arial"/>
      <family val="2"/>
    </font>
    <font>
      <sz val="10"/>
      <color indexed="8"/>
      <name val="Arial"/>
      <family val="2"/>
    </font>
    <font>
      <u/>
      <sz val="10"/>
      <color indexed="10"/>
      <name val="Arial"/>
      <family val="2"/>
    </font>
    <font>
      <sz val="12"/>
      <name val="Arial"/>
      <family val="2"/>
    </font>
    <font>
      <sz val="11"/>
      <name val="Arial"/>
      <family val="2"/>
    </font>
    <font>
      <sz val="10"/>
      <name val="Arial"/>
      <family val="2"/>
    </font>
    <font>
      <sz val="10"/>
      <name val="Arial"/>
      <family val="2"/>
    </font>
    <font>
      <sz val="18"/>
      <name val="Arial"/>
      <family val="2"/>
    </font>
    <font>
      <b/>
      <sz val="12"/>
      <name val="Arial"/>
      <family val="2"/>
    </font>
    <font>
      <u/>
      <sz val="10"/>
      <color indexed="12"/>
      <name val="Arial"/>
      <family val="2"/>
    </font>
    <font>
      <b/>
      <sz val="14"/>
      <name val="Arial"/>
      <family val="2"/>
    </font>
    <font>
      <sz val="12"/>
      <name val="Times New Roman"/>
      <family val="1"/>
    </font>
    <font>
      <sz val="10"/>
      <color theme="1"/>
      <name val="Arial"/>
      <family val="2"/>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u/>
      <sz val="8.5"/>
      <color indexed="12"/>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10"/>
      <color indexed="8"/>
      <name val="Arial"/>
      <family val="2"/>
    </font>
    <font>
      <b/>
      <sz val="11"/>
      <name val="Times New Roman"/>
      <family val="1"/>
    </font>
    <font>
      <sz val="10"/>
      <name val="Calibri"/>
      <family val="2"/>
      <scheme val="minor"/>
    </font>
    <font>
      <sz val="12"/>
      <name val="Calibri"/>
      <family val="2"/>
      <scheme val="minor"/>
    </font>
    <font>
      <b/>
      <sz val="10"/>
      <name val="Calibri"/>
      <family val="2"/>
      <scheme val="minor"/>
    </font>
    <font>
      <sz val="10"/>
      <color theme="0"/>
      <name val="Calibri"/>
      <family val="2"/>
      <scheme val="minor"/>
    </font>
    <font>
      <sz val="10"/>
      <color rgb="FFFF0000"/>
      <name val="Calibri"/>
      <family val="2"/>
      <scheme val="minor"/>
    </font>
    <font>
      <b/>
      <sz val="10"/>
      <color rgb="FFFF0000"/>
      <name val="Calibri"/>
      <family val="2"/>
      <scheme val="minor"/>
    </font>
    <font>
      <sz val="9"/>
      <color rgb="FF0070C0"/>
      <name val="Calibri"/>
      <family val="2"/>
      <scheme val="minor"/>
    </font>
    <font>
      <sz val="22"/>
      <name val="Calibri"/>
      <family val="2"/>
      <scheme val="minor"/>
    </font>
    <font>
      <sz val="14"/>
      <name val="Calibri"/>
      <family val="2"/>
      <scheme val="minor"/>
    </font>
    <font>
      <b/>
      <sz val="11"/>
      <name val="Calibri"/>
      <family val="2"/>
      <scheme val="minor"/>
    </font>
    <font>
      <sz val="11"/>
      <name val="Calibri"/>
      <family val="2"/>
      <scheme val="minor"/>
    </font>
    <font>
      <sz val="10"/>
      <color rgb="FF0070C0"/>
      <name val="Arial Narrow"/>
      <family val="2"/>
    </font>
    <font>
      <sz val="9"/>
      <name val="Calibri"/>
      <family val="2"/>
      <scheme val="minor"/>
    </font>
    <font>
      <b/>
      <sz val="9"/>
      <name val="Calibri"/>
      <family val="2"/>
      <scheme val="minor"/>
    </font>
    <font>
      <sz val="9"/>
      <color theme="0"/>
      <name val="Calibri"/>
      <family val="2"/>
      <scheme val="minor"/>
    </font>
    <font>
      <b/>
      <sz val="12"/>
      <name val="Calibri"/>
      <family val="2"/>
      <scheme val="minor"/>
    </font>
    <font>
      <b/>
      <sz val="12"/>
      <color rgb="FFFF0000"/>
      <name val="Calibri"/>
      <family val="2"/>
      <scheme val="minor"/>
    </font>
    <font>
      <sz val="11"/>
      <color theme="0"/>
      <name val="Arial"/>
      <family val="2"/>
    </font>
    <font>
      <sz val="9"/>
      <name val="Times New Roman"/>
      <family val="1"/>
    </font>
    <font>
      <b/>
      <sz val="10"/>
      <color rgb="FF158F98"/>
      <name val="Calibri"/>
      <family val="2"/>
      <scheme val="minor"/>
    </font>
    <font>
      <sz val="10"/>
      <color rgb="FF0070C0"/>
      <name val="Calibri"/>
      <family val="2"/>
      <scheme val="minor"/>
    </font>
    <font>
      <sz val="11"/>
      <color rgb="FF1F497D"/>
      <name val="Calibri"/>
      <family val="2"/>
    </font>
    <font>
      <b/>
      <sz val="12"/>
      <name val="Arial Narrow"/>
      <family val="2"/>
    </font>
    <font>
      <sz val="12"/>
      <name val="Arial Narrow"/>
      <family val="2"/>
    </font>
    <font>
      <sz val="12"/>
      <color rgb="FF0070C0"/>
      <name val="Arial Narrow"/>
      <family val="2"/>
    </font>
    <font>
      <i/>
      <sz val="10"/>
      <color rgb="FF0070C0"/>
      <name val="Arial"/>
      <family val="2"/>
    </font>
    <font>
      <b/>
      <sz val="12"/>
      <color rgb="FFFF0000"/>
      <name val="Arial Narrow"/>
      <family val="2"/>
    </font>
    <font>
      <sz val="12"/>
      <color rgb="FF00B050"/>
      <name val="Arial Narrow"/>
      <family val="2"/>
    </font>
    <font>
      <b/>
      <sz val="11"/>
      <name val="Arial"/>
      <family val="2"/>
    </font>
    <font>
      <sz val="12"/>
      <color rgb="FF0070C0"/>
      <name val="Calibri"/>
      <family val="2"/>
      <scheme val="minor"/>
    </font>
    <font>
      <u/>
      <sz val="10"/>
      <color theme="10"/>
      <name val="Arial"/>
      <family val="2"/>
    </font>
    <font>
      <u/>
      <sz val="12"/>
      <color theme="0"/>
      <name val="Calibri"/>
      <family val="2"/>
      <scheme val="minor"/>
    </font>
    <font>
      <u/>
      <sz val="10"/>
      <color theme="0"/>
      <name val="Arial"/>
      <family val="2"/>
    </font>
    <font>
      <sz val="22"/>
      <name val="Arial"/>
      <family val="2"/>
    </font>
    <font>
      <b/>
      <sz val="10"/>
      <color rgb="FF0070C0"/>
      <name val="Arial Narrow"/>
      <family val="2"/>
    </font>
    <font>
      <sz val="10"/>
      <color rgb="FF0070C0"/>
      <name val="Arial"/>
      <family val="2"/>
    </font>
    <font>
      <b/>
      <sz val="9"/>
      <color rgb="FF0070C0"/>
      <name val="Calibri"/>
      <family val="2"/>
      <scheme val="minor"/>
    </font>
    <font>
      <b/>
      <sz val="11"/>
      <color theme="0"/>
      <name val="Calibri"/>
      <family val="2"/>
      <scheme val="minor"/>
    </font>
    <font>
      <sz val="10"/>
      <name val="Times New Roman"/>
      <family val="1"/>
    </font>
    <font>
      <sz val="24"/>
      <name val="Arial"/>
      <family val="2"/>
    </font>
    <font>
      <sz val="9"/>
      <color rgb="FFFF0000"/>
      <name val="Calibri"/>
      <family val="2"/>
      <scheme val="minor"/>
    </font>
    <font>
      <b/>
      <sz val="10"/>
      <color theme="0"/>
      <name val="Arial Narrow"/>
      <family val="2"/>
    </font>
    <font>
      <b/>
      <sz val="10"/>
      <color theme="0"/>
      <name val="Calibri"/>
      <family val="2"/>
      <scheme val="minor"/>
    </font>
    <font>
      <sz val="12"/>
      <color theme="0"/>
      <name val="Arial Narrow"/>
      <family val="2"/>
    </font>
    <font>
      <b/>
      <sz val="9"/>
      <color theme="0"/>
      <name val="Calibri"/>
      <family val="2"/>
      <scheme val="minor"/>
    </font>
    <font>
      <sz val="10"/>
      <name val="Arial"/>
      <family val="2"/>
    </font>
    <font>
      <sz val="10"/>
      <color theme="1"/>
      <name val="Calibri"/>
      <family val="2"/>
      <scheme val="minor"/>
    </font>
    <font>
      <sz val="9"/>
      <color theme="1"/>
      <name val="Calibri"/>
      <family val="2"/>
      <scheme val="minor"/>
    </font>
    <font>
      <sz val="10"/>
      <color theme="0"/>
      <name val="Arial"/>
      <family val="2"/>
    </font>
    <font>
      <b/>
      <sz val="10"/>
      <color rgb="FF0070C0"/>
      <name val="Calibri"/>
      <family val="2"/>
      <scheme val="minor"/>
    </font>
    <font>
      <sz val="9"/>
      <color indexed="81"/>
      <name val="Tahoma"/>
      <family val="2"/>
    </font>
  </fonts>
  <fills count="3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
      <patternFill patternType="gray0625">
        <fgColor indexed="11"/>
        <bgColor indexed="25"/>
      </patternFill>
    </fill>
    <fill>
      <patternFill patternType="solid">
        <fgColor indexed="42"/>
      </patternFill>
    </fill>
    <fill>
      <patternFill patternType="solid">
        <fgColor indexed="24"/>
        <bgColor indexed="25"/>
      </patternFill>
    </fill>
    <fill>
      <patternFill patternType="solid">
        <fgColor indexed="32"/>
        <bgColor indexed="32"/>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rgb="FF158F98"/>
        <bgColor indexed="64"/>
      </patternFill>
    </fill>
    <fill>
      <patternFill patternType="solid">
        <fgColor rgb="FF00B0F0"/>
        <bgColor indexed="64"/>
      </patternFill>
    </fill>
    <fill>
      <patternFill patternType="solid">
        <fgColor rgb="FFFFC000"/>
        <bgColor indexed="64"/>
      </patternFill>
    </fill>
    <fill>
      <patternFill patternType="solid">
        <fgColor rgb="FFFFF4D1"/>
        <bgColor indexed="64"/>
      </patternFill>
    </fill>
    <fill>
      <patternFill patternType="solid">
        <fgColor rgb="FFF58220"/>
        <bgColor indexed="64"/>
      </patternFill>
    </fill>
    <fill>
      <patternFill patternType="solid">
        <fgColor rgb="FFFFC20E"/>
        <bgColor indexed="64"/>
      </patternFill>
    </fill>
    <fill>
      <patternFill patternType="solid">
        <fgColor theme="5" tint="0.79998168889431442"/>
        <bgColor indexed="64"/>
      </patternFill>
    </fill>
    <fill>
      <patternFill patternType="solid">
        <fgColor rgb="FFE1FFEF"/>
        <bgColor indexed="64"/>
      </patternFill>
    </fill>
    <fill>
      <patternFill patternType="solid">
        <fgColor rgb="FFFFFF9B"/>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s>
  <borders count="27">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medium">
        <color indexed="8"/>
      </right>
      <top/>
      <bottom style="medium">
        <color indexed="8"/>
      </bottom>
      <diagonal/>
    </border>
    <border>
      <left style="double">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FF0000"/>
      </left>
      <right style="thin">
        <color rgb="FFFF0000"/>
      </right>
      <top style="thin">
        <color rgb="FFFF0000"/>
      </top>
      <bottom/>
      <diagonal/>
    </border>
    <border>
      <left style="thin">
        <color rgb="FF00B050"/>
      </left>
      <right style="thin">
        <color rgb="FF00B050"/>
      </right>
      <top style="thin">
        <color rgb="FF00B050"/>
      </top>
      <bottom style="thin">
        <color rgb="FF00B050"/>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s>
  <cellStyleXfs count="185">
    <xf numFmtId="0" fontId="0" fillId="0" borderId="0"/>
    <xf numFmtId="167" fontId="3" fillId="0" borderId="0" applyBorder="0"/>
    <xf numFmtId="167" fontId="21" fillId="0" borderId="0" applyBorder="0"/>
    <xf numFmtId="167" fontId="3" fillId="0" borderId="0" applyBorder="0"/>
    <xf numFmtId="167" fontId="21" fillId="0" borderId="0" applyBorder="0"/>
    <xf numFmtId="164" fontId="3" fillId="0" borderId="0" applyBorder="0"/>
    <xf numFmtId="164" fontId="21" fillId="0" borderId="0" applyBorder="0"/>
    <xf numFmtId="168" fontId="3" fillId="0" borderId="0" applyBorder="0"/>
    <xf numFmtId="168" fontId="21" fillId="0" borderId="0" applyBorder="0"/>
    <xf numFmtId="169" fontId="3" fillId="2" borderId="1">
      <alignment horizontal="center" vertical="center"/>
    </xf>
    <xf numFmtId="169" fontId="21" fillId="2" borderId="1">
      <alignment horizontal="center" vertical="center"/>
    </xf>
    <xf numFmtId="6" fontId="9" fillId="0" borderId="0">
      <protection locked="0"/>
    </xf>
    <xf numFmtId="170" fontId="3" fillId="0" borderId="0">
      <protection locked="0"/>
    </xf>
    <xf numFmtId="170" fontId="21" fillId="0" borderId="0">
      <protection locked="0"/>
    </xf>
    <xf numFmtId="38" fontId="10" fillId="3" borderId="0" applyNumberFormat="0" applyBorder="0" applyAlignment="0" applyProtection="0"/>
    <xf numFmtId="38" fontId="5" fillId="3" borderId="0" applyNumberFormat="0" applyBorder="0" applyAlignment="0" applyProtection="0"/>
    <xf numFmtId="0" fontId="11" fillId="0" borderId="0" applyNumberFormat="0" applyFill="0" applyBorder="0" applyAlignment="0" applyProtection="0"/>
    <xf numFmtId="171" fontId="3" fillId="0" borderId="0">
      <protection locked="0"/>
    </xf>
    <xf numFmtId="171" fontId="21" fillId="0" borderId="0">
      <protection locked="0"/>
    </xf>
    <xf numFmtId="171" fontId="3" fillId="0" borderId="0">
      <protection locked="0"/>
    </xf>
    <xf numFmtId="171" fontId="21" fillId="0" borderId="0">
      <protection locked="0"/>
    </xf>
    <xf numFmtId="0" fontId="12" fillId="0" borderId="2" applyNumberFormat="0" applyFill="0" applyAlignment="0" applyProtection="0"/>
    <xf numFmtId="0" fontId="17" fillId="0" borderId="0" applyNumberFormat="0" applyFill="0" applyBorder="0" applyAlignment="0" applyProtection="0">
      <alignment vertical="top"/>
      <protection locked="0"/>
    </xf>
    <xf numFmtId="10" fontId="10" fillId="4" borderId="3" applyNumberFormat="0" applyBorder="0" applyAlignment="0" applyProtection="0"/>
    <xf numFmtId="10" fontId="5" fillId="4" borderId="3" applyNumberFormat="0" applyBorder="0" applyAlignment="0" applyProtection="0"/>
    <xf numFmtId="37" fontId="13" fillId="0" borderId="0"/>
    <xf numFmtId="172" fontId="3" fillId="0" borderId="0"/>
    <xf numFmtId="172" fontId="21" fillId="0" borderId="0"/>
    <xf numFmtId="0" fontId="10" fillId="0" borderId="0"/>
    <xf numFmtId="0" fontId="5" fillId="0" borderId="0"/>
    <xf numFmtId="0" fontId="5" fillId="0" borderId="0"/>
    <xf numFmtId="0" fontId="5" fillId="0" borderId="0"/>
    <xf numFmtId="0" fontId="5" fillId="0" borderId="0"/>
    <xf numFmtId="0" fontId="15" fillId="0" borderId="0"/>
    <xf numFmtId="10" fontId="3" fillId="0" borderId="0" applyFont="0" applyFill="0" applyBorder="0" applyAlignment="0" applyProtection="0"/>
    <xf numFmtId="10" fontId="21"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3" fillId="0" borderId="0">
      <alignment horizontal="left" wrapText="1"/>
    </xf>
    <xf numFmtId="165" fontId="21" fillId="0" borderId="0">
      <alignment horizontal="left" wrapText="1"/>
    </xf>
    <xf numFmtId="171" fontId="3" fillId="0" borderId="4">
      <protection locked="0"/>
    </xf>
    <xf numFmtId="171" fontId="21" fillId="0" borderId="4">
      <protection locked="0"/>
    </xf>
    <xf numFmtId="37" fontId="10" fillId="5" borderId="0" applyNumberFormat="0" applyBorder="0" applyAlignment="0" applyProtection="0"/>
    <xf numFmtId="37" fontId="5" fillId="5" borderId="0" applyNumberFormat="0" applyBorder="0" applyAlignment="0" applyProtection="0"/>
    <xf numFmtId="37" fontId="5" fillId="0" borderId="0"/>
    <xf numFmtId="3" fontId="14" fillId="0" borderId="2" applyProtection="0"/>
    <xf numFmtId="0" fontId="5" fillId="0" borderId="0"/>
    <xf numFmtId="167" fontId="3" fillId="0" borderId="0" applyBorder="0"/>
    <xf numFmtId="167" fontId="3" fillId="0" borderId="0" applyBorder="0"/>
    <xf numFmtId="164" fontId="3" fillId="0" borderId="0" applyBorder="0"/>
    <xf numFmtId="168" fontId="3" fillId="0" borderId="0" applyBorder="0"/>
    <xf numFmtId="169" fontId="3" fillId="2" borderId="1">
      <alignment horizontal="center" vertical="center"/>
    </xf>
    <xf numFmtId="170" fontId="3" fillId="0" borderId="0">
      <protection locked="0"/>
    </xf>
    <xf numFmtId="171" fontId="3" fillId="0" borderId="0">
      <protection locked="0"/>
    </xf>
    <xf numFmtId="171" fontId="3" fillId="0" borderId="0">
      <protection locked="0"/>
    </xf>
    <xf numFmtId="172" fontId="3" fillId="0" borderId="0"/>
    <xf numFmtId="0" fontId="5" fillId="0" borderId="0"/>
    <xf numFmtId="0" fontId="3" fillId="0" borderId="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lignment horizontal="left" wrapText="1"/>
    </xf>
    <xf numFmtId="171" fontId="3" fillId="0" borderId="4">
      <protection locked="0"/>
    </xf>
    <xf numFmtId="0" fontId="3" fillId="0" borderId="0"/>
    <xf numFmtId="174" fontId="27" fillId="0" borderId="0"/>
    <xf numFmtId="174" fontId="3" fillId="0" borderId="0"/>
    <xf numFmtId="4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65" fontId="3" fillId="0" borderId="0">
      <alignment horizontal="left" wrapText="1"/>
    </xf>
    <xf numFmtId="165" fontId="3" fillId="0" borderId="0">
      <alignment horizontal="left" wrapText="1"/>
    </xf>
    <xf numFmtId="165" fontId="3" fillId="0" borderId="0">
      <alignment horizontal="left" wrapText="1"/>
    </xf>
    <xf numFmtId="165" fontId="3" fillId="0" borderId="0">
      <alignment horizontal="left" wrapText="1"/>
    </xf>
    <xf numFmtId="165" fontId="3" fillId="0" borderId="0">
      <alignment horizontal="left" wrapText="1"/>
    </xf>
    <xf numFmtId="165" fontId="3" fillId="0" borderId="0">
      <alignment horizontal="left" wrapText="1"/>
    </xf>
    <xf numFmtId="174" fontId="3" fillId="0" borderId="0" applyNumberFormat="0" applyFill="0" applyBorder="0" applyAlignment="0" applyProtection="0"/>
    <xf numFmtId="174" fontId="18" fillId="9" borderId="15" applyNumberFormat="0" applyFont="0" applyAlignment="0" applyProtection="0">
      <alignment vertical="top"/>
    </xf>
    <xf numFmtId="174" fontId="18" fillId="10" borderId="16" applyNumberFormat="0" applyFont="0" applyBorder="0" applyProtection="0"/>
    <xf numFmtId="3" fontId="28" fillId="11" borderId="0" applyNumberFormat="0" applyBorder="0" applyAlignment="0" applyProtection="0">
      <alignment vertical="top"/>
    </xf>
    <xf numFmtId="174" fontId="29" fillId="0" borderId="0"/>
    <xf numFmtId="174" fontId="30" fillId="4" borderId="17" applyNumberFormat="0" applyBorder="0" applyAlignment="0" applyProtection="0"/>
    <xf numFmtId="175" fontId="31" fillId="0" borderId="0" applyFont="0" applyAlignment="0"/>
    <xf numFmtId="176" fontId="31" fillId="0" borderId="18" applyBorder="0">
      <alignment horizontal="center"/>
    </xf>
    <xf numFmtId="3" fontId="32" fillId="0" borderId="0">
      <protection locked="0"/>
    </xf>
    <xf numFmtId="174" fontId="29" fillId="0" borderId="0"/>
    <xf numFmtId="3" fontId="32" fillId="0" borderId="0">
      <protection locked="0"/>
    </xf>
    <xf numFmtId="174" fontId="29" fillId="0" borderId="0"/>
    <xf numFmtId="177" fontId="31" fillId="0" borderId="6" applyFont="0" applyFill="0" applyBorder="0" applyAlignment="0" applyProtection="0"/>
    <xf numFmtId="44" fontId="3" fillId="0" borderId="0" applyFont="0" applyFill="0" applyBorder="0" applyAlignment="0" applyProtection="0"/>
    <xf numFmtId="178" fontId="32" fillId="0" borderId="0">
      <protection locked="0"/>
    </xf>
    <xf numFmtId="179" fontId="3" fillId="0" borderId="0" applyFont="0" applyFill="0" applyBorder="0" applyAlignment="0" applyProtection="0"/>
    <xf numFmtId="180" fontId="3" fillId="0" borderId="0" applyFont="0" applyFill="0" applyBorder="0" applyAlignment="0" applyProtection="0"/>
    <xf numFmtId="37" fontId="33" fillId="12" borderId="0" applyNumberFormat="0" applyFont="0" applyBorder="0" applyAlignment="0" applyProtection="0"/>
    <xf numFmtId="174" fontId="3" fillId="0" borderId="0" applyFont="0" applyFill="0" applyBorder="0" applyAlignment="0" applyProtection="0"/>
    <xf numFmtId="174" fontId="26" fillId="0" borderId="0" applyNumberFormat="0" applyFill="0" applyBorder="0" applyAlignment="0" applyProtection="0"/>
    <xf numFmtId="174" fontId="22" fillId="0" borderId="0" applyProtection="0"/>
    <xf numFmtId="174" fontId="5" fillId="0" borderId="0" applyProtection="0"/>
    <xf numFmtId="174" fontId="34" fillId="0" borderId="0" applyProtection="0"/>
    <xf numFmtId="174" fontId="26" fillId="0" borderId="0" applyProtection="0"/>
    <xf numFmtId="174" fontId="35" fillId="0" borderId="0" applyProtection="0"/>
    <xf numFmtId="174" fontId="36" fillId="0" borderId="0" applyProtection="0"/>
    <xf numFmtId="174" fontId="37" fillId="0" borderId="0" applyProtection="0"/>
    <xf numFmtId="5" fontId="18" fillId="9" borderId="15" applyNumberFormat="0" applyAlignment="0" applyProtection="0">
      <alignment vertical="top"/>
    </xf>
    <xf numFmtId="174" fontId="38" fillId="13" borderId="0" applyProtection="0"/>
    <xf numFmtId="174" fontId="3" fillId="0" borderId="0" applyNumberFormat="0" applyFill="0" applyBorder="0" applyProtection="0">
      <alignment wrapText="1"/>
    </xf>
    <xf numFmtId="174" fontId="3" fillId="0" borderId="0" applyNumberFormat="0" applyFill="0" applyBorder="0" applyProtection="0">
      <alignment horizontal="justify" vertical="top" wrapText="1"/>
    </xf>
    <xf numFmtId="174" fontId="39" fillId="0" borderId="0" applyNumberFormat="0" applyFill="0" applyBorder="0" applyAlignment="0" applyProtection="0">
      <alignment vertical="top"/>
      <protection locked="0"/>
    </xf>
    <xf numFmtId="174"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81" fontId="18" fillId="0" borderId="0" applyFill="0" applyBorder="0" applyAlignment="0" applyProtection="0">
      <alignment horizontal="center"/>
    </xf>
    <xf numFmtId="182" fontId="18" fillId="0" borderId="0" applyFill="0" applyBorder="0" applyAlignment="0" applyProtection="0">
      <alignment horizontal="center"/>
    </xf>
    <xf numFmtId="41"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174" fontId="33" fillId="0" borderId="0" applyFont="0" applyFill="0" applyBorder="0" applyAlignment="0" applyProtection="0">
      <alignment horizontal="center"/>
    </xf>
    <xf numFmtId="174" fontId="27" fillId="0" borderId="0"/>
    <xf numFmtId="174" fontId="27" fillId="0" borderId="0"/>
    <xf numFmtId="174" fontId="27" fillId="0" borderId="0"/>
    <xf numFmtId="0" fontId="3" fillId="0" borderId="0"/>
    <xf numFmtId="174" fontId="5" fillId="0" borderId="0"/>
    <xf numFmtId="174" fontId="3" fillId="0" borderId="0"/>
    <xf numFmtId="0" fontId="5" fillId="0" borderId="0"/>
    <xf numFmtId="174" fontId="27" fillId="0" borderId="0"/>
    <xf numFmtId="0" fontId="5" fillId="0" borderId="0"/>
    <xf numFmtId="0" fontId="5" fillId="0" borderId="0"/>
    <xf numFmtId="0" fontId="5" fillId="0" borderId="0"/>
    <xf numFmtId="174" fontId="3" fillId="0" borderId="0"/>
    <xf numFmtId="174" fontId="3" fillId="0" borderId="0"/>
    <xf numFmtId="0" fontId="27" fillId="0" borderId="0"/>
    <xf numFmtId="174" fontId="29" fillId="0" borderId="0"/>
    <xf numFmtId="9" fontId="40" fillId="0" borderId="0" applyFont="0" applyFill="0" applyBorder="0" applyAlignment="0" applyProtection="0"/>
    <xf numFmtId="10" fontId="40" fillId="0" borderId="0" applyFont="0" applyFill="0" applyBorder="0" applyAlignment="0" applyProtection="0"/>
    <xf numFmtId="9" fontId="3" fillId="0" borderId="0" applyFont="0" applyFill="0" applyBorder="0" applyAlignment="0" applyProtection="0">
      <alignment vertical="top"/>
    </xf>
    <xf numFmtId="9" fontId="27" fillId="0" borderId="0" applyFont="0" applyFill="0" applyBorder="0" applyAlignment="0" applyProtection="0"/>
    <xf numFmtId="3" fontId="18" fillId="14" borderId="0" applyNumberFormat="0" applyBorder="0" applyAlignment="0" applyProtection="0">
      <alignment vertical="top"/>
    </xf>
    <xf numFmtId="3" fontId="18" fillId="15" borderId="0" applyNumberFormat="0" applyFont="0" applyBorder="0" applyAlignment="0" applyProtection="0">
      <alignment vertical="top"/>
    </xf>
    <xf numFmtId="174" fontId="18" fillId="0" borderId="0" applyFont="0" applyFill="0" applyBorder="0" applyAlignment="0" applyProtection="0">
      <alignment vertical="top"/>
    </xf>
    <xf numFmtId="174" fontId="18" fillId="0" borderId="0" applyFont="0" applyFill="0" applyBorder="0" applyAlignment="0" applyProtection="0"/>
    <xf numFmtId="174" fontId="18" fillId="0" borderId="0" applyFont="0" applyFill="0" applyBorder="0" applyAlignment="0" applyProtection="0"/>
    <xf numFmtId="183" fontId="6" fillId="0" borderId="0" applyFill="0" applyBorder="0" applyAlignment="0" applyProtection="0">
      <alignment horizontal="center"/>
    </xf>
    <xf numFmtId="174" fontId="3" fillId="16" borderId="0"/>
    <xf numFmtId="174" fontId="41" fillId="17" borderId="0" applyNumberFormat="0" applyBorder="0" applyAlignment="0" applyProtection="0"/>
    <xf numFmtId="174" fontId="25" fillId="0" borderId="0" applyNumberFormat="0" applyFill="0" applyBorder="0" applyAlignment="0" applyProtection="0"/>
    <xf numFmtId="174" fontId="42" fillId="17" borderId="0" applyNumberFormat="0" applyBorder="0" applyAlignment="0" applyProtection="0"/>
    <xf numFmtId="174" fontId="23" fillId="0" borderId="0" applyNumberFormat="0" applyFill="0" applyBorder="0" applyAlignment="0" applyProtection="0"/>
    <xf numFmtId="174" fontId="6" fillId="17" borderId="0" applyNumberFormat="0" applyBorder="0" applyAlignment="0" applyProtection="0"/>
    <xf numFmtId="174" fontId="43" fillId="18" borderId="0" applyNumberFormat="0" applyBorder="0" applyAlignment="0" applyProtection="0"/>
    <xf numFmtId="174" fontId="43" fillId="18" borderId="0" applyNumberFormat="0" applyBorder="0" applyAlignment="0" applyProtection="0"/>
    <xf numFmtId="174" fontId="43" fillId="18" borderId="0" applyNumberFormat="0" applyBorder="0" applyProtection="0">
      <alignment horizontal="center"/>
    </xf>
    <xf numFmtId="174" fontId="43" fillId="18" borderId="0" applyNumberFormat="0" applyBorder="0" applyProtection="0">
      <alignment horizontal="center"/>
    </xf>
    <xf numFmtId="174" fontId="44" fillId="18" borderId="0" applyNumberFormat="0" applyBorder="0" applyAlignment="0" applyProtection="0"/>
    <xf numFmtId="174" fontId="3" fillId="0" borderId="0" applyNumberFormat="0" applyFont="0" applyFill="0" applyBorder="0" applyProtection="0">
      <alignment horizontal="right"/>
    </xf>
    <xf numFmtId="174" fontId="3" fillId="0" borderId="0" applyNumberFormat="0" applyFont="0" applyFill="0" applyBorder="0" applyProtection="0">
      <alignment horizontal="left"/>
    </xf>
    <xf numFmtId="174" fontId="5" fillId="0" borderId="0" applyNumberFormat="0" applyFill="0" applyBorder="0" applyAlignment="0" applyProtection="0"/>
    <xf numFmtId="174" fontId="45" fillId="0" borderId="0" applyNumberFormat="0" applyFill="0" applyBorder="0" applyAlignment="0" applyProtection="0"/>
    <xf numFmtId="174" fontId="3" fillId="19" borderId="0" applyNumberFormat="0" applyBorder="0" applyAlignment="0" applyProtection="0"/>
    <xf numFmtId="184" fontId="3" fillId="0" borderId="0" applyFont="0" applyFill="0" applyBorder="0" applyAlignment="0" applyProtection="0"/>
    <xf numFmtId="2" fontId="3" fillId="0" borderId="0" applyFont="0" applyFill="0" applyBorder="0" applyAlignment="0" applyProtection="0"/>
    <xf numFmtId="173" fontId="3" fillId="0" borderId="0" applyFont="0" applyFill="0" applyBorder="0" applyAlignment="0" applyProtection="0"/>
    <xf numFmtId="174" fontId="3" fillId="0" borderId="14" applyNumberFormat="0" applyFont="0" applyFill="0" applyAlignment="0" applyProtection="0"/>
    <xf numFmtId="174" fontId="16" fillId="0" borderId="0" applyNumberFormat="0" applyBorder="0" applyAlignment="0"/>
    <xf numFmtId="174" fontId="16" fillId="0" borderId="0" applyNumberFormat="0" applyBorder="0" applyAlignment="0"/>
    <xf numFmtId="174" fontId="46" fillId="0" borderId="0" applyNumberFormat="0" applyBorder="0" applyAlignment="0"/>
    <xf numFmtId="174" fontId="46" fillId="0" borderId="0" applyNumberFormat="0" applyBorder="0" applyAlignment="0"/>
    <xf numFmtId="40" fontId="47" fillId="0" borderId="0"/>
    <xf numFmtId="185" fontId="3" fillId="0" borderId="0" applyFont="0" applyFill="0" applyBorder="0" applyAlignment="0" applyProtection="0"/>
    <xf numFmtId="186" fontId="3" fillId="0" borderId="0" applyFont="0" applyFill="0" applyBorder="0" applyAlignment="0" applyProtection="0"/>
    <xf numFmtId="14" fontId="3" fillId="4" borderId="3" applyNumberFormat="0" applyFont="0" applyAlignment="0" applyProtection="0">
      <alignment horizontal="centerContinuous"/>
    </xf>
    <xf numFmtId="0" fontId="3" fillId="0" borderId="0"/>
    <xf numFmtId="0" fontId="3" fillId="0" borderId="0"/>
    <xf numFmtId="0" fontId="3" fillId="0" borderId="0"/>
    <xf numFmtId="0" fontId="17" fillId="0" borderId="0" applyNumberFormat="0" applyFill="0" applyBorder="0" applyAlignment="0" applyProtection="0">
      <alignment vertical="top"/>
      <protection locked="0"/>
    </xf>
    <xf numFmtId="0" fontId="78" fillId="0" borderId="0" applyNumberFormat="0" applyFill="0" applyBorder="0" applyAlignment="0" applyProtection="0"/>
    <xf numFmtId="0" fontId="2" fillId="0" borderId="0"/>
    <xf numFmtId="0" fontId="86" fillId="0" borderId="0"/>
    <xf numFmtId="0" fontId="3" fillId="0" borderId="0"/>
    <xf numFmtId="44" fontId="93" fillId="0" borderId="0" applyFont="0" applyFill="0" applyBorder="0" applyAlignment="0" applyProtection="0"/>
  </cellStyleXfs>
  <cellXfs count="416">
    <xf numFmtId="0" fontId="0" fillId="0" borderId="0" xfId="0"/>
    <xf numFmtId="49" fontId="0" fillId="6" borderId="7" xfId="0" applyNumberFormat="1" applyFill="1" applyBorder="1" applyProtection="1">
      <protection hidden="1"/>
    </xf>
    <xf numFmtId="0" fontId="0" fillId="0" borderId="0" xfId="0" applyProtection="1">
      <protection hidden="1"/>
    </xf>
    <xf numFmtId="49" fontId="0" fillId="6" borderId="8" xfId="0" applyNumberFormat="1" applyFill="1" applyBorder="1" applyProtection="1">
      <protection hidden="1"/>
    </xf>
    <xf numFmtId="49" fontId="0" fillId="6" borderId="0" xfId="0" applyNumberFormat="1" applyFill="1" applyProtection="1">
      <protection hidden="1"/>
    </xf>
    <xf numFmtId="49" fontId="0" fillId="6" borderId="9" xfId="0" applyNumberFormat="1" applyFill="1" applyBorder="1" applyProtection="1">
      <protection hidden="1"/>
    </xf>
    <xf numFmtId="0" fontId="4" fillId="0" borderId="0" xfId="126" applyFont="1" applyAlignment="1" applyProtection="1">
      <alignment horizontal="center" vertical="center" wrapText="1"/>
      <protection hidden="1"/>
    </xf>
    <xf numFmtId="0" fontId="56" fillId="0" borderId="0" xfId="126" applyFont="1" applyAlignment="1" applyProtection="1">
      <alignment horizontal="center" vertical="center" wrapText="1"/>
      <protection hidden="1"/>
    </xf>
    <xf numFmtId="0" fontId="48" fillId="0" borderId="0" xfId="126" applyFont="1" applyProtection="1">
      <protection hidden="1"/>
    </xf>
    <xf numFmtId="0" fontId="3" fillId="0" borderId="0" xfId="126" applyProtection="1">
      <protection hidden="1"/>
    </xf>
    <xf numFmtId="0" fontId="3" fillId="6" borderId="0" xfId="126" applyFill="1" applyProtection="1">
      <protection hidden="1"/>
    </xf>
    <xf numFmtId="0" fontId="19" fillId="6" borderId="8" xfId="126" applyFont="1" applyFill="1" applyBorder="1" applyProtection="1">
      <protection hidden="1"/>
    </xf>
    <xf numFmtId="0" fontId="58" fillId="0" borderId="0" xfId="126" applyFont="1" applyProtection="1">
      <protection hidden="1"/>
    </xf>
    <xf numFmtId="0" fontId="19" fillId="0" borderId="0" xfId="126" applyFont="1" applyProtection="1">
      <protection hidden="1"/>
    </xf>
    <xf numFmtId="0" fontId="8" fillId="0" borderId="0" xfId="126" applyFont="1" applyAlignment="1" applyProtection="1">
      <alignment horizontal="center" vertical="center" wrapText="1"/>
      <protection hidden="1"/>
    </xf>
    <xf numFmtId="0" fontId="48" fillId="0" borderId="0" xfId="126" applyFont="1" applyAlignment="1" applyProtection="1">
      <alignment horizontal="center" vertical="center" wrapText="1"/>
      <protection hidden="1"/>
    </xf>
    <xf numFmtId="0" fontId="54" fillId="7" borderId="8" xfId="59" applyFont="1" applyFill="1" applyBorder="1" applyAlignment="1" applyProtection="1">
      <alignment vertical="top"/>
      <protection hidden="1"/>
    </xf>
    <xf numFmtId="0" fontId="48" fillId="0" borderId="0" xfId="126" applyFont="1" applyAlignment="1" applyProtection="1">
      <alignment horizontal="left" vertical="center" wrapText="1"/>
      <protection hidden="1"/>
    </xf>
    <xf numFmtId="0" fontId="5" fillId="0" borderId="0" xfId="129" applyProtection="1">
      <protection hidden="1"/>
    </xf>
    <xf numFmtId="0" fontId="3" fillId="7" borderId="8" xfId="126" applyFill="1" applyBorder="1" applyProtection="1">
      <protection hidden="1"/>
    </xf>
    <xf numFmtId="0" fontId="54" fillId="7" borderId="0" xfId="59" applyFont="1" applyFill="1" applyAlignment="1" applyProtection="1">
      <alignment vertical="top"/>
      <protection hidden="1"/>
    </xf>
    <xf numFmtId="0" fontId="3" fillId="7" borderId="0" xfId="126" applyFill="1" applyProtection="1">
      <protection hidden="1"/>
    </xf>
    <xf numFmtId="0" fontId="19" fillId="7" borderId="8" xfId="126" applyFont="1" applyFill="1" applyBorder="1" applyProtection="1">
      <protection hidden="1"/>
    </xf>
    <xf numFmtId="0" fontId="19" fillId="7" borderId="0" xfId="126" applyFont="1" applyFill="1" applyProtection="1">
      <protection hidden="1"/>
    </xf>
    <xf numFmtId="0" fontId="8" fillId="7" borderId="0" xfId="126" applyFont="1" applyFill="1" applyProtection="1">
      <protection hidden="1"/>
    </xf>
    <xf numFmtId="0" fontId="3" fillId="7" borderId="9" xfId="126" applyFill="1" applyBorder="1" applyProtection="1">
      <protection hidden="1"/>
    </xf>
    <xf numFmtId="0" fontId="8" fillId="7" borderId="10" xfId="126" applyFont="1" applyFill="1" applyBorder="1" applyAlignment="1" applyProtection="1">
      <alignment vertical="center" wrapText="1"/>
      <protection hidden="1"/>
    </xf>
    <xf numFmtId="0" fontId="48" fillId="6" borderId="10" xfId="126" applyFont="1" applyFill="1" applyBorder="1" applyAlignment="1" applyProtection="1">
      <alignment vertical="center" wrapText="1"/>
      <protection hidden="1"/>
    </xf>
    <xf numFmtId="0" fontId="7" fillId="21" borderId="13" xfId="178" applyFont="1" applyFill="1" applyBorder="1" applyAlignment="1" applyProtection="1">
      <alignment vertical="center"/>
      <protection hidden="1"/>
    </xf>
    <xf numFmtId="0" fontId="7" fillId="21" borderId="10" xfId="178" applyFont="1" applyFill="1" applyBorder="1" applyAlignment="1" applyProtection="1">
      <alignment vertical="center" wrapText="1"/>
      <protection hidden="1"/>
    </xf>
    <xf numFmtId="0" fontId="7" fillId="21" borderId="11" xfId="178" applyFont="1" applyFill="1" applyBorder="1" applyAlignment="1" applyProtection="1">
      <alignment vertical="center" wrapText="1"/>
      <protection hidden="1"/>
    </xf>
    <xf numFmtId="0" fontId="7" fillId="0" borderId="0" xfId="178" applyFont="1" applyAlignment="1" applyProtection="1">
      <alignment vertical="center" wrapText="1"/>
      <protection hidden="1"/>
    </xf>
    <xf numFmtId="0" fontId="48" fillId="0" borderId="0" xfId="178" applyFont="1" applyAlignment="1" applyProtection="1">
      <alignment vertical="center" wrapText="1"/>
      <protection hidden="1"/>
    </xf>
    <xf numFmtId="0" fontId="48" fillId="0" borderId="0" xfId="178" applyFont="1" applyAlignment="1" applyProtection="1">
      <alignment horizontal="left" vertical="center" wrapText="1"/>
      <protection hidden="1"/>
    </xf>
    <xf numFmtId="0" fontId="3" fillId="7" borderId="5" xfId="126" applyFill="1" applyBorder="1" applyProtection="1">
      <protection hidden="1"/>
    </xf>
    <xf numFmtId="0" fontId="3" fillId="7" borderId="7" xfId="126" applyFill="1" applyBorder="1" applyProtection="1">
      <protection hidden="1"/>
    </xf>
    <xf numFmtId="0" fontId="60" fillId="0" borderId="0" xfId="126" applyFont="1" applyProtection="1">
      <protection hidden="1"/>
    </xf>
    <xf numFmtId="0" fontId="53" fillId="7" borderId="0" xfId="126" applyFont="1" applyFill="1" applyProtection="1">
      <protection hidden="1"/>
    </xf>
    <xf numFmtId="0" fontId="3" fillId="7" borderId="19" xfId="126" applyFill="1" applyBorder="1" applyProtection="1">
      <protection hidden="1"/>
    </xf>
    <xf numFmtId="0" fontId="61" fillId="7" borderId="21" xfId="126" applyFont="1" applyFill="1" applyBorder="1" applyAlignment="1" applyProtection="1">
      <alignment horizontal="right" vertical="center"/>
      <protection hidden="1"/>
    </xf>
    <xf numFmtId="0" fontId="60" fillId="7" borderId="21" xfId="126" applyFont="1" applyFill="1" applyBorder="1" applyAlignment="1" applyProtection="1">
      <alignment horizontal="center" vertical="center"/>
      <protection hidden="1"/>
    </xf>
    <xf numFmtId="0" fontId="3" fillId="7" borderId="21" xfId="126" applyFill="1" applyBorder="1" applyProtection="1">
      <protection hidden="1"/>
    </xf>
    <xf numFmtId="0" fontId="3" fillId="7" borderId="20" xfId="126" applyFill="1" applyBorder="1" applyProtection="1">
      <protection hidden="1"/>
    </xf>
    <xf numFmtId="0" fontId="48" fillId="0" borderId="0" xfId="178" applyFont="1" applyAlignment="1" applyProtection="1">
      <alignment vertical="center"/>
      <protection hidden="1"/>
    </xf>
    <xf numFmtId="0" fontId="48" fillId="0" borderId="0" xfId="129" applyFont="1" applyProtection="1">
      <protection hidden="1"/>
    </xf>
    <xf numFmtId="0" fontId="48" fillId="0" borderId="0" xfId="178" applyFont="1" applyAlignment="1" applyProtection="1">
      <alignment horizontal="left" vertical="center"/>
      <protection hidden="1"/>
    </xf>
    <xf numFmtId="0" fontId="7" fillId="7" borderId="8" xfId="178" applyFont="1" applyFill="1" applyBorder="1" applyAlignment="1" applyProtection="1">
      <alignment vertical="center"/>
      <protection hidden="1"/>
    </xf>
    <xf numFmtId="0" fontId="7" fillId="7" borderId="0" xfId="178" applyFont="1" applyFill="1" applyAlignment="1" applyProtection="1">
      <alignment vertical="center" wrapText="1"/>
      <protection hidden="1"/>
    </xf>
    <xf numFmtId="0" fontId="7" fillId="7" borderId="9" xfId="178" applyFont="1" applyFill="1" applyBorder="1" applyAlignment="1" applyProtection="1">
      <alignment vertical="center" wrapText="1"/>
      <protection hidden="1"/>
    </xf>
    <xf numFmtId="0" fontId="50" fillId="0" borderId="0" xfId="126" applyFont="1" applyAlignment="1" applyProtection="1">
      <alignment horizontal="right" vertical="center"/>
      <protection hidden="1"/>
    </xf>
    <xf numFmtId="0" fontId="54" fillId="7" borderId="19" xfId="0" applyFont="1" applyFill="1" applyBorder="1" applyProtection="1">
      <protection hidden="1"/>
    </xf>
    <xf numFmtId="0" fontId="0" fillId="7" borderId="21" xfId="0" applyFill="1" applyBorder="1" applyProtection="1">
      <protection hidden="1"/>
    </xf>
    <xf numFmtId="0" fontId="0" fillId="7" borderId="20" xfId="0" applyFill="1" applyBorder="1" applyProtection="1">
      <protection hidden="1"/>
    </xf>
    <xf numFmtId="0" fontId="48" fillId="0" borderId="0" xfId="126" applyFont="1" applyAlignment="1" applyProtection="1">
      <alignment horizontal="left"/>
      <protection hidden="1"/>
    </xf>
    <xf numFmtId="0" fontId="67" fillId="24" borderId="0" xfId="0" applyFont="1" applyFill="1" applyAlignment="1" applyProtection="1">
      <alignment horizontal="center"/>
      <protection hidden="1"/>
    </xf>
    <xf numFmtId="0" fontId="67" fillId="24" borderId="0" xfId="0" applyFont="1" applyFill="1" applyAlignment="1">
      <alignment horizontal="center"/>
    </xf>
    <xf numFmtId="0" fontId="49" fillId="0" borderId="0" xfId="48" applyFont="1"/>
    <xf numFmtId="0" fontId="18" fillId="0" borderId="0" xfId="48" applyFont="1"/>
    <xf numFmtId="0" fontId="4" fillId="7" borderId="0" xfId="126" applyFont="1" applyFill="1" applyAlignment="1" applyProtection="1">
      <alignment horizontal="center" vertical="center" wrapText="1"/>
      <protection hidden="1"/>
    </xf>
    <xf numFmtId="0" fontId="4" fillId="7" borderId="9" xfId="126" applyFont="1" applyFill="1" applyBorder="1" applyAlignment="1" applyProtection="1">
      <alignment horizontal="center" vertical="center" wrapText="1"/>
      <protection hidden="1"/>
    </xf>
    <xf numFmtId="0" fontId="4" fillId="22" borderId="10" xfId="126" applyFont="1" applyFill="1" applyBorder="1" applyAlignment="1" applyProtection="1">
      <alignment vertical="center" wrapText="1"/>
      <protection hidden="1"/>
    </xf>
    <xf numFmtId="0" fontId="0" fillId="22" borderId="10" xfId="0" applyFill="1" applyBorder="1" applyAlignment="1" applyProtection="1">
      <alignment wrapText="1"/>
      <protection hidden="1"/>
    </xf>
    <xf numFmtId="0" fontId="60" fillId="0" borderId="0" xfId="33" applyFont="1"/>
    <xf numFmtId="0" fontId="48" fillId="0" borderId="0" xfId="0" applyFont="1"/>
    <xf numFmtId="0" fontId="56" fillId="6" borderId="0" xfId="33" applyFont="1" applyFill="1" applyAlignment="1">
      <alignment horizontal="centerContinuous" vertical="center" wrapText="1"/>
    </xf>
    <xf numFmtId="0" fontId="56" fillId="0" borderId="0" xfId="33" applyFont="1"/>
    <xf numFmtId="0" fontId="56" fillId="0" borderId="0" xfId="0" applyFont="1"/>
    <xf numFmtId="0" fontId="57" fillId="6" borderId="8" xfId="33" applyFont="1" applyFill="1" applyBorder="1" applyAlignment="1">
      <alignment horizontal="left" vertical="center"/>
    </xf>
    <xf numFmtId="0" fontId="48" fillId="7" borderId="0" xfId="33" applyFont="1" applyFill="1"/>
    <xf numFmtId="0" fontId="60" fillId="0" borderId="0" xfId="0" applyFont="1" applyAlignment="1">
      <alignment horizontal="right"/>
    </xf>
    <xf numFmtId="0" fontId="60" fillId="0" borderId="0" xfId="0" applyFont="1"/>
    <xf numFmtId="0" fontId="48" fillId="0" borderId="0" xfId="33" applyFont="1"/>
    <xf numFmtId="0" fontId="50" fillId="21" borderId="13" xfId="33" applyFont="1" applyFill="1" applyBorder="1"/>
    <xf numFmtId="0" fontId="50" fillId="21" borderId="10" xfId="33" applyFont="1" applyFill="1" applyBorder="1"/>
    <xf numFmtId="0" fontId="69" fillId="0" borderId="0" xfId="0" applyFont="1"/>
    <xf numFmtId="0" fontId="54" fillId="0" borderId="0" xfId="67" applyFont="1"/>
    <xf numFmtId="0" fontId="48" fillId="0" borderId="0" xfId="67" applyFont="1"/>
    <xf numFmtId="0" fontId="54" fillId="0" borderId="0" xfId="67" applyFont="1" applyAlignment="1">
      <alignment vertical="center"/>
    </xf>
    <xf numFmtId="0" fontId="50" fillId="7" borderId="3" xfId="33" applyFont="1" applyFill="1" applyBorder="1" applyAlignment="1">
      <alignment horizontal="center"/>
    </xf>
    <xf numFmtId="0" fontId="54" fillId="0" borderId="0" xfId="33" applyFont="1"/>
    <xf numFmtId="0" fontId="66" fillId="0" borderId="0" xfId="0" applyFont="1" applyAlignment="1">
      <alignment horizontal="justify" vertical="center"/>
    </xf>
    <xf numFmtId="0" fontId="50" fillId="7" borderId="3" xfId="33" applyFont="1" applyFill="1" applyBorder="1" applyAlignment="1">
      <alignment horizontal="center" vertical="center"/>
    </xf>
    <xf numFmtId="0" fontId="48" fillId="7" borderId="3" xfId="33" applyFont="1" applyFill="1" applyBorder="1"/>
    <xf numFmtId="0" fontId="48" fillId="7" borderId="13" xfId="33" applyFont="1" applyFill="1" applyBorder="1"/>
    <xf numFmtId="14" fontId="54" fillId="0" borderId="3" xfId="33" applyNumberFormat="1" applyFont="1" applyBorder="1" applyAlignment="1">
      <alignment horizontal="center" vertical="center"/>
    </xf>
    <xf numFmtId="0" fontId="62" fillId="7" borderId="0" xfId="33" applyFont="1" applyFill="1"/>
    <xf numFmtId="0" fontId="51" fillId="7" borderId="0" xfId="33" applyFont="1" applyFill="1"/>
    <xf numFmtId="0" fontId="54" fillId="7" borderId="19" xfId="0" applyFont="1" applyFill="1" applyBorder="1"/>
    <xf numFmtId="0" fontId="0" fillId="7" borderId="21" xfId="0" applyFill="1" applyBorder="1"/>
    <xf numFmtId="0" fontId="48" fillId="0" borderId="12" xfId="33" applyFont="1" applyBorder="1"/>
    <xf numFmtId="0" fontId="48" fillId="8" borderId="3" xfId="33" applyFont="1" applyFill="1" applyBorder="1" applyProtection="1">
      <protection locked="0"/>
    </xf>
    <xf numFmtId="0" fontId="48" fillId="8" borderId="3" xfId="33" applyFont="1" applyFill="1" applyBorder="1" applyAlignment="1" applyProtection="1">
      <alignment vertical="center"/>
      <protection locked="0"/>
    </xf>
    <xf numFmtId="0" fontId="48" fillId="22" borderId="3" xfId="33" applyFont="1" applyFill="1" applyBorder="1" applyProtection="1">
      <protection locked="0"/>
    </xf>
    <xf numFmtId="0" fontId="48" fillId="22" borderId="3" xfId="67" applyFont="1" applyFill="1" applyBorder="1" applyProtection="1">
      <protection locked="0"/>
    </xf>
    <xf numFmtId="3" fontId="48" fillId="22" borderId="3" xfId="33" applyNumberFormat="1" applyFont="1" applyFill="1" applyBorder="1" applyProtection="1">
      <protection locked="0"/>
    </xf>
    <xf numFmtId="0" fontId="48" fillId="0" borderId="0" xfId="33" applyFont="1" applyProtection="1">
      <protection locked="0"/>
    </xf>
    <xf numFmtId="14" fontId="48" fillId="0" borderId="0" xfId="0" applyNumberFormat="1" applyFont="1"/>
    <xf numFmtId="0" fontId="49" fillId="0" borderId="0" xfId="48" applyFont="1" applyProtection="1">
      <protection hidden="1"/>
    </xf>
    <xf numFmtId="0" fontId="49" fillId="0" borderId="9" xfId="48" applyFont="1" applyBorder="1" applyProtection="1">
      <protection hidden="1"/>
    </xf>
    <xf numFmtId="0" fontId="18" fillId="7" borderId="8" xfId="48" applyFont="1" applyFill="1" applyBorder="1" applyProtection="1">
      <protection hidden="1"/>
    </xf>
    <xf numFmtId="0" fontId="71" fillId="7" borderId="0" xfId="48" applyFont="1" applyFill="1" applyProtection="1">
      <protection hidden="1"/>
    </xf>
    <xf numFmtId="0" fontId="8" fillId="7" borderId="0" xfId="48" applyFont="1" applyFill="1" applyProtection="1">
      <protection hidden="1"/>
    </xf>
    <xf numFmtId="0" fontId="18" fillId="7" borderId="0" xfId="48" applyFont="1" applyFill="1" applyProtection="1">
      <protection hidden="1"/>
    </xf>
    <xf numFmtId="0" fontId="18" fillId="7" borderId="9" xfId="48" applyFont="1" applyFill="1" applyBorder="1" applyProtection="1">
      <protection hidden="1"/>
    </xf>
    <xf numFmtId="14" fontId="50" fillId="25" borderId="0" xfId="0" applyNumberFormat="1" applyFont="1" applyFill="1" applyAlignment="1" applyProtection="1">
      <alignment horizontal="center"/>
      <protection hidden="1"/>
    </xf>
    <xf numFmtId="0" fontId="72" fillId="0" borderId="3" xfId="48" applyFont="1" applyBorder="1" applyAlignment="1" applyProtection="1">
      <alignment horizontal="center"/>
      <protection hidden="1"/>
    </xf>
    <xf numFmtId="2" fontId="73" fillId="7" borderId="0" xfId="0" applyNumberFormat="1" applyFont="1" applyFill="1" applyAlignment="1" applyProtection="1">
      <alignment horizontal="left" vertical="center"/>
      <protection hidden="1"/>
    </xf>
    <xf numFmtId="0" fontId="18" fillId="0" borderId="0" xfId="48" applyFont="1" applyProtection="1">
      <protection hidden="1"/>
    </xf>
    <xf numFmtId="0" fontId="74" fillId="26" borderId="22" xfId="48" applyFont="1" applyFill="1" applyBorder="1" applyAlignment="1" applyProtection="1">
      <alignment horizontal="center"/>
      <protection hidden="1"/>
    </xf>
    <xf numFmtId="0" fontId="48" fillId="23" borderId="0" xfId="48" applyFont="1" applyFill="1" applyAlignment="1" applyProtection="1">
      <alignment horizontal="center"/>
      <protection hidden="1"/>
    </xf>
    <xf numFmtId="0" fontId="75" fillId="27" borderId="23" xfId="48" applyFont="1" applyFill="1" applyBorder="1" applyAlignment="1" applyProtection="1">
      <alignment horizontal="center"/>
      <protection hidden="1"/>
    </xf>
    <xf numFmtId="0" fontId="71" fillId="28" borderId="0" xfId="48" applyFont="1" applyFill="1" applyProtection="1">
      <protection hidden="1"/>
    </xf>
    <xf numFmtId="0" fontId="74" fillId="7" borderId="0" xfId="48" applyFont="1" applyFill="1" applyProtection="1">
      <protection hidden="1"/>
    </xf>
    <xf numFmtId="0" fontId="18" fillId="7" borderId="0" xfId="48" applyFont="1" applyFill="1" applyAlignment="1" applyProtection="1">
      <alignment vertical="center"/>
      <protection hidden="1"/>
    </xf>
    <xf numFmtId="14" fontId="76" fillId="29" borderId="3" xfId="0" applyNumberFormat="1" applyFont="1" applyFill="1" applyBorder="1" applyAlignment="1" applyProtection="1">
      <alignment horizontal="centerContinuous" vertical="center"/>
      <protection hidden="1"/>
    </xf>
    <xf numFmtId="0" fontId="23" fillId="29" borderId="3" xfId="48" applyFont="1" applyFill="1" applyBorder="1" applyAlignment="1" applyProtection="1">
      <alignment horizontal="centerContinuous"/>
      <protection hidden="1"/>
    </xf>
    <xf numFmtId="14" fontId="49" fillId="29" borderId="3" xfId="0" applyNumberFormat="1" applyFont="1" applyFill="1" applyBorder="1" applyAlignment="1" applyProtection="1">
      <alignment horizontal="centerContinuous" vertical="center"/>
      <protection hidden="1"/>
    </xf>
    <xf numFmtId="0" fontId="49" fillId="29" borderId="3" xfId="48" applyFont="1" applyFill="1" applyBorder="1" applyAlignment="1" applyProtection="1">
      <alignment horizontal="centerContinuous"/>
      <protection hidden="1"/>
    </xf>
    <xf numFmtId="14" fontId="77" fillId="0" borderId="3" xfId="0" applyNumberFormat="1" applyFont="1" applyBorder="1" applyAlignment="1" applyProtection="1">
      <alignment horizontal="centerContinuous" vertical="center"/>
      <protection hidden="1"/>
    </xf>
    <xf numFmtId="0" fontId="49" fillId="7" borderId="3" xfId="48" applyFont="1" applyFill="1" applyBorder="1" applyAlignment="1" applyProtection="1">
      <alignment horizontal="centerContinuous"/>
      <protection hidden="1"/>
    </xf>
    <xf numFmtId="0" fontId="49" fillId="7" borderId="8" xfId="48" applyFont="1" applyFill="1" applyBorder="1" applyProtection="1">
      <protection hidden="1"/>
    </xf>
    <xf numFmtId="0" fontId="49" fillId="7" borderId="0" xfId="48" applyFont="1" applyFill="1" applyProtection="1">
      <protection hidden="1"/>
    </xf>
    <xf numFmtId="0" fontId="49" fillId="7" borderId="9" xfId="48" applyFont="1" applyFill="1" applyBorder="1" applyProtection="1">
      <protection hidden="1"/>
    </xf>
    <xf numFmtId="49" fontId="49" fillId="7" borderId="0" xfId="48" applyNumberFormat="1" applyFont="1" applyFill="1" applyAlignment="1" applyProtection="1">
      <alignment horizontal="left" vertical="center" wrapText="1"/>
      <protection hidden="1"/>
    </xf>
    <xf numFmtId="0" fontId="49" fillId="7" borderId="0" xfId="48" applyFont="1" applyFill="1" applyAlignment="1" applyProtection="1">
      <alignment vertical="center" wrapText="1"/>
      <protection hidden="1"/>
    </xf>
    <xf numFmtId="0" fontId="49" fillId="7" borderId="9" xfId="48" applyFont="1" applyFill="1" applyBorder="1" applyAlignment="1" applyProtection="1">
      <alignment vertical="center" wrapText="1"/>
      <protection hidden="1"/>
    </xf>
    <xf numFmtId="0" fontId="49" fillId="0" borderId="8" xfId="48" applyFont="1" applyBorder="1" applyProtection="1">
      <protection hidden="1"/>
    </xf>
    <xf numFmtId="49" fontId="49" fillId="0" borderId="0" xfId="48" applyNumberFormat="1" applyFont="1" applyAlignment="1" applyProtection="1">
      <alignment horizontal="left" vertical="center" wrapText="1"/>
      <protection hidden="1"/>
    </xf>
    <xf numFmtId="0" fontId="49" fillId="0" borderId="9" xfId="48" applyFont="1" applyBorder="1" applyAlignment="1" applyProtection="1">
      <alignment vertical="center" wrapText="1"/>
      <protection hidden="1"/>
    </xf>
    <xf numFmtId="0" fontId="49" fillId="7" borderId="0" xfId="48" applyFont="1" applyFill="1" applyAlignment="1" applyProtection="1">
      <alignment horizontal="left" vertical="center" wrapText="1"/>
      <protection hidden="1"/>
    </xf>
    <xf numFmtId="0" fontId="49" fillId="7" borderId="0" xfId="48" applyFont="1" applyFill="1" applyAlignment="1" applyProtection="1">
      <alignment horizontal="left" vertical="center"/>
      <protection hidden="1"/>
    </xf>
    <xf numFmtId="0" fontId="83" fillId="6" borderId="0" xfId="126" applyFont="1" applyFill="1" applyProtection="1">
      <protection hidden="1"/>
    </xf>
    <xf numFmtId="0" fontId="54" fillId="7" borderId="8" xfId="59" applyFont="1" applyFill="1" applyBorder="1" applyProtection="1">
      <protection hidden="1"/>
    </xf>
    <xf numFmtId="0" fontId="59" fillId="0" borderId="3" xfId="0" applyFont="1" applyBorder="1" applyAlignment="1" applyProtection="1">
      <alignment wrapText="1"/>
      <protection hidden="1"/>
    </xf>
    <xf numFmtId="14" fontId="54" fillId="0" borderId="3" xfId="33" applyNumberFormat="1" applyFont="1" applyBorder="1" applyAlignment="1">
      <alignment horizontal="center" vertical="center" wrapText="1"/>
    </xf>
    <xf numFmtId="2" fontId="48" fillId="0" borderId="0" xfId="0" applyNumberFormat="1" applyFont="1"/>
    <xf numFmtId="0" fontId="48" fillId="0" borderId="3" xfId="0" applyFont="1" applyBorder="1"/>
    <xf numFmtId="0" fontId="0" fillId="0" borderId="3" xfId="0" applyBorder="1"/>
    <xf numFmtId="2" fontId="54" fillId="0" borderId="3" xfId="33" applyNumberFormat="1" applyFont="1" applyBorder="1" applyAlignment="1">
      <alignment horizontal="center" vertical="center"/>
    </xf>
    <xf numFmtId="0" fontId="50" fillId="7" borderId="3" xfId="33" quotePrefix="1" applyFont="1" applyFill="1" applyBorder="1" applyAlignment="1">
      <alignment horizontal="left" vertical="center" wrapText="1"/>
    </xf>
    <xf numFmtId="166" fontId="54" fillId="0" borderId="3" xfId="33" applyNumberFormat="1" applyFont="1" applyBorder="1" applyAlignment="1">
      <alignment horizontal="center" vertical="center"/>
    </xf>
    <xf numFmtId="0" fontId="48" fillId="0" borderId="0" xfId="0" applyFont="1" applyAlignment="1">
      <alignment horizontal="right"/>
    </xf>
    <xf numFmtId="0" fontId="84" fillId="6" borderId="5" xfId="33" applyFont="1" applyFill="1" applyBorder="1" applyAlignment="1">
      <alignment horizontal="center"/>
    </xf>
    <xf numFmtId="0" fontId="48" fillId="0" borderId="0" xfId="181" quotePrefix="1" applyFont="1" applyAlignment="1">
      <alignment horizontal="left"/>
    </xf>
    <xf numFmtId="0" fontId="48" fillId="0" borderId="0" xfId="181" quotePrefix="1" applyFont="1" applyAlignment="1">
      <alignment horizontal="center"/>
    </xf>
    <xf numFmtId="0" fontId="48" fillId="0" borderId="0" xfId="181" applyFont="1"/>
    <xf numFmtId="0" fontId="50" fillId="7" borderId="13" xfId="33" quotePrefix="1" applyFont="1" applyFill="1" applyBorder="1" applyAlignment="1">
      <alignment horizontal="left" vertical="center" wrapText="1"/>
    </xf>
    <xf numFmtId="0" fontId="50" fillId="7" borderId="3" xfId="33" quotePrefix="1" applyFont="1" applyFill="1" applyBorder="1" applyAlignment="1">
      <alignment horizontal="left" wrapText="1"/>
    </xf>
    <xf numFmtId="0" fontId="84" fillId="0" borderId="3" xfId="33" applyFont="1" applyBorder="1" applyAlignment="1">
      <alignment horizontal="center" vertical="center"/>
    </xf>
    <xf numFmtId="0" fontId="84" fillId="0" borderId="3" xfId="33" quotePrefix="1" applyFont="1" applyBorder="1" applyAlignment="1">
      <alignment horizontal="center" vertical="center" wrapText="1"/>
    </xf>
    <xf numFmtId="166" fontId="48" fillId="7" borderId="0" xfId="33" applyNumberFormat="1" applyFont="1" applyFill="1" applyProtection="1">
      <protection locked="0"/>
    </xf>
    <xf numFmtId="187" fontId="54" fillId="0" borderId="3" xfId="33" applyNumberFormat="1" applyFont="1" applyBorder="1" applyAlignment="1">
      <alignment horizontal="center" vertical="center"/>
    </xf>
    <xf numFmtId="0" fontId="84" fillId="0" borderId="3" xfId="33" applyFont="1" applyBorder="1" applyAlignment="1">
      <alignment horizontal="center" vertical="center" wrapText="1"/>
    </xf>
    <xf numFmtId="0" fontId="54" fillId="0" borderId="0" xfId="33" applyFont="1" applyAlignment="1">
      <alignment vertical="center" wrapText="1"/>
    </xf>
    <xf numFmtId="2" fontId="0" fillId="0" borderId="3" xfId="0" applyNumberFormat="1" applyBorder="1"/>
    <xf numFmtId="166" fontId="51" fillId="7" borderId="0" xfId="33" applyNumberFormat="1" applyFont="1" applyFill="1"/>
    <xf numFmtId="0" fontId="50" fillId="0" borderId="0" xfId="0" applyFont="1"/>
    <xf numFmtId="0" fontId="67" fillId="24" borderId="0" xfId="182" applyFont="1" applyFill="1" applyAlignment="1" applyProtection="1">
      <alignment horizontal="left"/>
      <protection hidden="1"/>
    </xf>
    <xf numFmtId="0" fontId="86" fillId="0" borderId="0" xfId="182"/>
    <xf numFmtId="0" fontId="87" fillId="7" borderId="0" xfId="126" applyFont="1" applyFill="1" applyAlignment="1" applyProtection="1">
      <alignment vertical="center" wrapText="1"/>
      <protection hidden="1"/>
    </xf>
    <xf numFmtId="0" fontId="87" fillId="7" borderId="9" xfId="126" applyFont="1" applyFill="1" applyBorder="1" applyAlignment="1" applyProtection="1">
      <alignment vertical="center" wrapText="1"/>
      <protection hidden="1"/>
    </xf>
    <xf numFmtId="0" fontId="87" fillId="0" borderId="0" xfId="126" applyFont="1" applyAlignment="1" applyProtection="1">
      <alignment vertical="center" wrapText="1"/>
      <protection hidden="1"/>
    </xf>
    <xf numFmtId="0" fontId="86" fillId="30" borderId="0" xfId="182" applyFill="1"/>
    <xf numFmtId="0" fontId="86" fillId="7" borderId="0" xfId="182" applyFill="1"/>
    <xf numFmtId="0" fontId="86" fillId="7" borderId="9" xfId="182" applyFill="1" applyBorder="1"/>
    <xf numFmtId="0" fontId="40" fillId="0" borderId="0" xfId="182" quotePrefix="1" applyFont="1" applyAlignment="1">
      <alignment horizontal="left"/>
    </xf>
    <xf numFmtId="0" fontId="60" fillId="0" borderId="0" xfId="182" applyFont="1" applyAlignment="1" applyProtection="1">
      <alignment horizontal="right"/>
      <protection hidden="1"/>
    </xf>
    <xf numFmtId="1" fontId="60" fillId="31" borderId="0" xfId="182" applyNumberFormat="1" applyFont="1" applyFill="1" applyProtection="1">
      <protection hidden="1"/>
    </xf>
    <xf numFmtId="0" fontId="50" fillId="7" borderId="3" xfId="67" quotePrefix="1" applyFont="1" applyFill="1" applyBorder="1" applyAlignment="1" applyProtection="1">
      <alignment horizontal="left" vertical="center" wrapText="1"/>
      <protection hidden="1"/>
    </xf>
    <xf numFmtId="1" fontId="60" fillId="0" borderId="0" xfId="67" applyNumberFormat="1" applyFont="1" applyProtection="1">
      <protection hidden="1"/>
    </xf>
    <xf numFmtId="0" fontId="48" fillId="7" borderId="0" xfId="182" applyFont="1" applyFill="1" applyAlignment="1" applyProtection="1">
      <alignment horizontal="center" wrapText="1"/>
      <protection hidden="1"/>
    </xf>
    <xf numFmtId="0" fontId="48" fillId="7" borderId="21" xfId="182" applyFont="1" applyFill="1" applyBorder="1" applyAlignment="1" applyProtection="1">
      <alignment horizontal="center" wrapText="1"/>
      <protection hidden="1"/>
    </xf>
    <xf numFmtId="0" fontId="86" fillId="0" borderId="0" xfId="182" applyProtection="1">
      <protection hidden="1"/>
    </xf>
    <xf numFmtId="0" fontId="68" fillId="7" borderId="9" xfId="182" applyFont="1" applyFill="1" applyBorder="1" applyAlignment="1" applyProtection="1">
      <alignment wrapText="1"/>
      <protection hidden="1"/>
    </xf>
    <xf numFmtId="0" fontId="68" fillId="7" borderId="0" xfId="182" applyFont="1" applyFill="1" applyAlignment="1" applyProtection="1">
      <alignment wrapText="1"/>
      <protection hidden="1"/>
    </xf>
    <xf numFmtId="0" fontId="50" fillId="0" borderId="13" xfId="126" quotePrefix="1" applyFont="1" applyBorder="1" applyAlignment="1" applyProtection="1">
      <alignment horizontal="center" vertical="center"/>
      <protection hidden="1"/>
    </xf>
    <xf numFmtId="0" fontId="86" fillId="7" borderId="19" xfId="182" applyFill="1" applyBorder="1"/>
    <xf numFmtId="0" fontId="86" fillId="7" borderId="21" xfId="182" applyFill="1" applyBorder="1"/>
    <xf numFmtId="0" fontId="63" fillId="7" borderId="8" xfId="48" applyFont="1" applyFill="1" applyBorder="1" applyAlignment="1" applyProtection="1">
      <alignment horizontal="left" vertical="center"/>
      <protection hidden="1"/>
    </xf>
    <xf numFmtId="0" fontId="49" fillId="7" borderId="9" xfId="48" applyFont="1" applyFill="1" applyBorder="1" applyAlignment="1" applyProtection="1">
      <alignment vertical="center"/>
      <protection hidden="1"/>
    </xf>
    <xf numFmtId="14" fontId="77" fillId="0" borderId="3" xfId="183" applyNumberFormat="1" applyFont="1" applyBorder="1" applyAlignment="1" applyProtection="1">
      <alignment horizontal="centerContinuous" vertical="center"/>
      <protection hidden="1"/>
    </xf>
    <xf numFmtId="0" fontId="48" fillId="21" borderId="10" xfId="33" applyFont="1" applyFill="1" applyBorder="1"/>
    <xf numFmtId="0" fontId="50" fillId="7" borderId="3" xfId="33" quotePrefix="1" applyFont="1" applyFill="1" applyBorder="1" applyAlignment="1">
      <alignment horizontal="center" vertical="center" wrapText="1"/>
    </xf>
    <xf numFmtId="0" fontId="88" fillId="0" borderId="0" xfId="33" quotePrefix="1" applyFont="1"/>
    <xf numFmtId="2" fontId="51" fillId="7" borderId="0" xfId="33" applyNumberFormat="1" applyFont="1" applyFill="1"/>
    <xf numFmtId="3" fontId="48" fillId="22" borderId="24" xfId="33" applyNumberFormat="1" applyFont="1" applyFill="1" applyBorder="1" applyProtection="1">
      <protection locked="0"/>
    </xf>
    <xf numFmtId="166" fontId="54" fillId="0" borderId="24" xfId="33" applyNumberFormat="1" applyFont="1" applyBorder="1" applyAlignment="1">
      <alignment horizontal="center" vertical="center"/>
    </xf>
    <xf numFmtId="0" fontId="48" fillId="0" borderId="21" xfId="33" applyFont="1" applyBorder="1"/>
    <xf numFmtId="0" fontId="62" fillId="7" borderId="21" xfId="33" applyFont="1" applyFill="1" applyBorder="1"/>
    <xf numFmtId="0" fontId="60" fillId="0" borderId="21" xfId="33" applyFont="1" applyBorder="1"/>
    <xf numFmtId="0" fontId="7" fillId="21" borderId="0" xfId="178" applyFont="1" applyFill="1" applyAlignment="1" applyProtection="1">
      <alignment vertical="center" wrapText="1"/>
      <protection hidden="1"/>
    </xf>
    <xf numFmtId="0" fontId="86" fillId="7" borderId="8" xfId="182" applyFill="1" applyBorder="1" applyProtection="1">
      <protection hidden="1"/>
    </xf>
    <xf numFmtId="0" fontId="86" fillId="7" borderId="0" xfId="182" applyFill="1" applyProtection="1">
      <protection hidden="1"/>
    </xf>
    <xf numFmtId="0" fontId="86" fillId="7" borderId="9" xfId="182" applyFill="1" applyBorder="1" applyProtection="1">
      <protection hidden="1"/>
    </xf>
    <xf numFmtId="0" fontId="86" fillId="7" borderId="7" xfId="182" applyFill="1" applyBorder="1" applyProtection="1">
      <protection hidden="1"/>
    </xf>
    <xf numFmtId="0" fontId="86" fillId="7" borderId="21" xfId="182" applyFill="1" applyBorder="1" applyProtection="1">
      <protection hidden="1"/>
    </xf>
    <xf numFmtId="0" fontId="86" fillId="7" borderId="20" xfId="182" applyFill="1" applyBorder="1" applyProtection="1">
      <protection hidden="1"/>
    </xf>
    <xf numFmtId="0" fontId="86" fillId="7" borderId="5" xfId="182" applyFill="1" applyBorder="1" applyProtection="1">
      <protection hidden="1"/>
    </xf>
    <xf numFmtId="0" fontId="3" fillId="0" borderId="0" xfId="0" applyFont="1"/>
    <xf numFmtId="0" fontId="3" fillId="0" borderId="0" xfId="0" quotePrefix="1" applyFont="1" applyAlignment="1">
      <alignment horizontal="left"/>
    </xf>
    <xf numFmtId="0" fontId="40" fillId="0" borderId="0" xfId="182" applyFont="1" applyProtection="1">
      <protection hidden="1"/>
    </xf>
    <xf numFmtId="0" fontId="40" fillId="0" borderId="0" xfId="182" quotePrefix="1" applyFont="1" applyAlignment="1" applyProtection="1">
      <alignment horizontal="left"/>
      <protection hidden="1"/>
    </xf>
    <xf numFmtId="0" fontId="90" fillId="7" borderId="25" xfId="67" quotePrefix="1" applyFont="1" applyFill="1" applyBorder="1" applyAlignment="1" applyProtection="1">
      <alignment horizontal="left" vertical="center" wrapText="1"/>
      <protection hidden="1"/>
    </xf>
    <xf numFmtId="0" fontId="50" fillId="7" borderId="24" xfId="67" quotePrefix="1" applyFont="1" applyFill="1" applyBorder="1" applyAlignment="1" applyProtection="1">
      <alignment horizontal="left" vertical="center" wrapText="1"/>
      <protection hidden="1"/>
    </xf>
    <xf numFmtId="9" fontId="48" fillId="23" borderId="24" xfId="138" applyFont="1" applyFill="1" applyBorder="1" applyAlignment="1" applyProtection="1">
      <alignment horizontal="center" vertical="center" wrapText="1"/>
      <protection locked="0"/>
    </xf>
    <xf numFmtId="0" fontId="54" fillId="7" borderId="0" xfId="59" quotePrefix="1" applyFont="1" applyFill="1" applyAlignment="1" applyProtection="1">
      <alignment horizontal="left" vertical="top"/>
      <protection hidden="1"/>
    </xf>
    <xf numFmtId="0" fontId="7" fillId="21" borderId="13" xfId="178" quotePrefix="1" applyFont="1" applyFill="1" applyBorder="1" applyAlignment="1" applyProtection="1">
      <alignment horizontal="left" vertical="center"/>
      <protection hidden="1"/>
    </xf>
    <xf numFmtId="0" fontId="68" fillId="7" borderId="0" xfId="182" applyFont="1" applyFill="1" applyAlignment="1" applyProtection="1">
      <alignment horizontal="left" wrapText="1"/>
      <protection hidden="1"/>
    </xf>
    <xf numFmtId="0" fontId="54" fillId="6" borderId="5" xfId="126" quotePrefix="1" applyFont="1" applyFill="1" applyBorder="1" applyAlignment="1" applyProtection="1">
      <alignment horizontal="left"/>
      <protection hidden="1"/>
    </xf>
    <xf numFmtId="0" fontId="48" fillId="0" borderId="8" xfId="48" quotePrefix="1" applyFont="1" applyBorder="1" applyAlignment="1" applyProtection="1">
      <alignment horizontal="left"/>
      <protection hidden="1"/>
    </xf>
    <xf numFmtId="0" fontId="86" fillId="7" borderId="25" xfId="182" applyFill="1" applyBorder="1" applyProtection="1">
      <protection hidden="1"/>
    </xf>
    <xf numFmtId="0" fontId="7" fillId="21" borderId="8" xfId="178" quotePrefix="1" applyFont="1" applyFill="1" applyBorder="1" applyAlignment="1" applyProtection="1">
      <alignment horizontal="left" vertical="center"/>
      <protection hidden="1"/>
    </xf>
    <xf numFmtId="0" fontId="7" fillId="21" borderId="9" xfId="178" applyFont="1" applyFill="1" applyBorder="1" applyAlignment="1" applyProtection="1">
      <alignment vertical="center" wrapText="1"/>
      <protection hidden="1"/>
    </xf>
    <xf numFmtId="0" fontId="68" fillId="7" borderId="25" xfId="182" applyFont="1" applyFill="1" applyBorder="1" applyAlignment="1" applyProtection="1">
      <alignment horizontal="left" wrapText="1"/>
      <protection hidden="1"/>
    </xf>
    <xf numFmtId="0" fontId="40" fillId="0" borderId="0" xfId="182" quotePrefix="1" applyFont="1" applyAlignment="1">
      <alignment horizontal="left" wrapText="1"/>
    </xf>
    <xf numFmtId="0" fontId="90" fillId="7" borderId="8" xfId="33" applyFont="1" applyFill="1" applyBorder="1" applyAlignment="1">
      <alignment horizontal="center"/>
    </xf>
    <xf numFmtId="0" fontId="50" fillId="7" borderId="24" xfId="33" quotePrefix="1" applyFont="1" applyFill="1" applyBorder="1" applyAlignment="1">
      <alignment horizontal="center"/>
    </xf>
    <xf numFmtId="3" fontId="48" fillId="22" borderId="26" xfId="33" applyNumberFormat="1" applyFont="1" applyFill="1" applyBorder="1" applyProtection="1">
      <protection locked="0"/>
    </xf>
    <xf numFmtId="166" fontId="54" fillId="0" borderId="26" xfId="33" applyNumberFormat="1" applyFont="1" applyBorder="1" applyAlignment="1">
      <alignment horizontal="center" vertical="center"/>
    </xf>
    <xf numFmtId="14" fontId="54" fillId="0" borderId="26" xfId="33" applyNumberFormat="1" applyFont="1" applyBorder="1" applyAlignment="1">
      <alignment horizontal="center" vertical="center"/>
    </xf>
    <xf numFmtId="3" fontId="48" fillId="7" borderId="21" xfId="33" applyNumberFormat="1" applyFont="1" applyFill="1" applyBorder="1" applyProtection="1">
      <protection locked="0"/>
    </xf>
    <xf numFmtId="166" fontId="54" fillId="7" borderId="21" xfId="33" applyNumberFormat="1" applyFont="1" applyFill="1" applyBorder="1" applyAlignment="1">
      <alignment horizontal="center" vertical="center"/>
    </xf>
    <xf numFmtId="0" fontId="52" fillId="0" borderId="0" xfId="0" applyFont="1"/>
    <xf numFmtId="0" fontId="52" fillId="0" borderId="0" xfId="181" applyFont="1"/>
    <xf numFmtId="0" fontId="52" fillId="0" borderId="3" xfId="0" applyFont="1" applyBorder="1"/>
    <xf numFmtId="166" fontId="51" fillId="7" borderId="10" xfId="67" applyNumberFormat="1" applyFont="1" applyFill="1" applyBorder="1" applyAlignment="1">
      <alignment horizontal="center"/>
    </xf>
    <xf numFmtId="0" fontId="68" fillId="0" borderId="0" xfId="0" quotePrefix="1" applyFont="1" applyAlignment="1">
      <alignment horizontal="left"/>
    </xf>
    <xf numFmtId="0" fontId="50" fillId="7" borderId="0" xfId="33" quotePrefix="1" applyFont="1" applyFill="1" applyAlignment="1">
      <alignment horizontal="left"/>
    </xf>
    <xf numFmtId="173" fontId="48" fillId="0" borderId="0" xfId="0" applyNumberFormat="1" applyFont="1"/>
    <xf numFmtId="0" fontId="54" fillId="6" borderId="8" xfId="126" quotePrefix="1" applyFont="1" applyFill="1" applyBorder="1" applyAlignment="1" applyProtection="1">
      <alignment horizontal="left"/>
      <protection hidden="1"/>
    </xf>
    <xf numFmtId="0" fontId="51" fillId="7" borderId="0" xfId="67" applyFont="1" applyFill="1"/>
    <xf numFmtId="0" fontId="51" fillId="0" borderId="0" xfId="67" applyFont="1"/>
    <xf numFmtId="0" fontId="92" fillId="0" borderId="8" xfId="33" quotePrefix="1" applyFont="1" applyBorder="1" applyAlignment="1">
      <alignment horizontal="center" vertical="center" wrapText="1"/>
    </xf>
    <xf numFmtId="187" fontId="62" fillId="0" borderId="0" xfId="33" applyNumberFormat="1" applyFont="1" applyAlignment="1">
      <alignment horizontal="center" vertical="center"/>
    </xf>
    <xf numFmtId="0" fontId="54" fillId="0" borderId="8" xfId="33" quotePrefix="1" applyFont="1" applyBorder="1" applyAlignment="1">
      <alignment vertical="center" wrapText="1"/>
    </xf>
    <xf numFmtId="0" fontId="54" fillId="0" borderId="0" xfId="33" quotePrefix="1" applyFont="1" applyAlignment="1">
      <alignment vertical="center" wrapText="1"/>
    </xf>
    <xf numFmtId="44" fontId="48" fillId="22" borderId="3" xfId="184" applyFont="1" applyFill="1" applyBorder="1" applyProtection="1">
      <protection locked="0"/>
    </xf>
    <xf numFmtId="0" fontId="60" fillId="0" borderId="0" xfId="67" applyFont="1"/>
    <xf numFmtId="0" fontId="94" fillId="0" borderId="0" xfId="0" applyFont="1"/>
    <xf numFmtId="0" fontId="94" fillId="0" borderId="0" xfId="33" applyFont="1"/>
    <xf numFmtId="0" fontId="51" fillId="7" borderId="7" xfId="33" applyFont="1" applyFill="1" applyBorder="1"/>
    <xf numFmtId="0" fontId="51" fillId="7" borderId="9" xfId="33" applyFont="1" applyFill="1" applyBorder="1"/>
    <xf numFmtId="0" fontId="51" fillId="21" borderId="11" xfId="33" applyFont="1" applyFill="1" applyBorder="1"/>
    <xf numFmtId="0" fontId="51" fillId="0" borderId="9" xfId="33" applyFont="1" applyBorder="1"/>
    <xf numFmtId="0" fontId="62" fillId="0" borderId="9" xfId="33" quotePrefix="1" applyFont="1" applyBorder="1" applyAlignment="1">
      <alignment vertical="center" wrapText="1"/>
    </xf>
    <xf numFmtId="0" fontId="51" fillId="0" borderId="9" xfId="33" applyFont="1" applyBorder="1" applyAlignment="1">
      <alignment wrapText="1"/>
    </xf>
    <xf numFmtId="0" fontId="96" fillId="0" borderId="9" xfId="0" applyFont="1" applyBorder="1" applyAlignment="1">
      <alignment wrapText="1"/>
    </xf>
    <xf numFmtId="0" fontId="51" fillId="0" borderId="0" xfId="33" applyFont="1"/>
    <xf numFmtId="0" fontId="5" fillId="0" borderId="0" xfId="29"/>
    <xf numFmtId="14" fontId="5" fillId="0" borderId="0" xfId="29" applyNumberFormat="1"/>
    <xf numFmtId="0" fontId="54" fillId="0" borderId="0" xfId="33" quotePrefix="1" applyFont="1" applyAlignment="1">
      <alignment horizontal="left" vertical="center" wrapText="1"/>
    </xf>
    <xf numFmtId="3" fontId="48" fillId="22" borderId="3" xfId="33" applyNumberFormat="1" applyFont="1" applyFill="1" applyBorder="1"/>
    <xf numFmtId="0" fontId="1" fillId="0" borderId="0" xfId="29" applyFont="1"/>
    <xf numFmtId="49" fontId="0" fillId="6" borderId="25" xfId="0" applyNumberFormat="1" applyFill="1" applyBorder="1" applyProtection="1">
      <protection hidden="1"/>
    </xf>
    <xf numFmtId="0" fontId="54" fillId="7" borderId="25" xfId="59" applyFont="1" applyFill="1" applyBorder="1" applyAlignment="1" applyProtection="1">
      <alignment vertical="top"/>
      <protection hidden="1"/>
    </xf>
    <xf numFmtId="0" fontId="60" fillId="7" borderId="25" xfId="126" applyFont="1" applyFill="1" applyBorder="1" applyAlignment="1" applyProtection="1">
      <alignment horizontal="center" vertical="center"/>
      <protection hidden="1"/>
    </xf>
    <xf numFmtId="0" fontId="61" fillId="7" borderId="25" xfId="126" applyFont="1" applyFill="1" applyBorder="1" applyAlignment="1" applyProtection="1">
      <alignment horizontal="right" vertical="center"/>
      <protection hidden="1"/>
    </xf>
    <xf numFmtId="0" fontId="3" fillId="7" borderId="25" xfId="126" applyFill="1" applyBorder="1" applyProtection="1">
      <protection hidden="1"/>
    </xf>
    <xf numFmtId="0" fontId="55" fillId="6" borderId="25" xfId="33" applyFont="1" applyFill="1" applyBorder="1" applyAlignment="1">
      <alignment horizontal="centerContinuous" vertical="center" wrapText="1"/>
    </xf>
    <xf numFmtId="0" fontId="48" fillId="7" borderId="25" xfId="33" applyFont="1" applyFill="1" applyBorder="1"/>
    <xf numFmtId="0" fontId="62" fillId="7" borderId="25" xfId="33" applyFont="1" applyFill="1" applyBorder="1"/>
    <xf numFmtId="0" fontId="48" fillId="0" borderId="25" xfId="33" applyFont="1" applyBorder="1"/>
    <xf numFmtId="0" fontId="48" fillId="8" borderId="3" xfId="67" applyFont="1" applyFill="1" applyBorder="1" applyProtection="1">
      <protection locked="0"/>
    </xf>
    <xf numFmtId="0" fontId="63" fillId="20" borderId="13" xfId="48" applyFont="1" applyFill="1" applyBorder="1" applyAlignment="1" applyProtection="1">
      <alignment horizontal="left" vertical="center"/>
      <protection hidden="1"/>
    </xf>
    <xf numFmtId="0" fontId="63" fillId="20" borderId="10" xfId="48" applyFont="1" applyFill="1" applyBorder="1" applyAlignment="1" applyProtection="1">
      <alignment horizontal="left" vertical="center"/>
      <protection hidden="1"/>
    </xf>
    <xf numFmtId="0" fontId="63" fillId="20" borderId="11" xfId="48" applyFont="1" applyFill="1" applyBorder="1" applyAlignment="1" applyProtection="1">
      <alignment horizontal="left" vertical="center"/>
      <protection hidden="1"/>
    </xf>
    <xf numFmtId="0" fontId="49" fillId="0" borderId="0" xfId="48" applyFont="1" applyAlignment="1" applyProtection="1">
      <alignment horizontal="left" vertical="center" wrapText="1"/>
      <protection hidden="1"/>
    </xf>
    <xf numFmtId="0" fontId="49" fillId="0" borderId="9" xfId="48" applyFont="1" applyBorder="1" applyAlignment="1" applyProtection="1">
      <alignment horizontal="left" vertical="center" wrapText="1"/>
      <protection hidden="1"/>
    </xf>
    <xf numFmtId="49" fontId="49" fillId="0" borderId="0" xfId="48" applyNumberFormat="1" applyFont="1" applyAlignment="1" applyProtection="1">
      <alignment horizontal="left" vertical="center" wrapText="1"/>
      <protection hidden="1"/>
    </xf>
    <xf numFmtId="0" fontId="85" fillId="20" borderId="13" xfId="48" quotePrefix="1" applyFont="1" applyFill="1" applyBorder="1" applyAlignment="1" applyProtection="1">
      <alignment horizontal="left" vertical="center"/>
      <protection hidden="1"/>
    </xf>
    <xf numFmtId="0" fontId="85" fillId="20" borderId="10" xfId="48" applyFont="1" applyFill="1" applyBorder="1" applyAlignment="1" applyProtection="1">
      <alignment horizontal="left" vertical="center"/>
      <protection hidden="1"/>
    </xf>
    <xf numFmtId="0" fontId="85" fillId="20" borderId="11" xfId="48" applyFont="1" applyFill="1" applyBorder="1" applyAlignment="1" applyProtection="1">
      <alignment horizontal="left" vertical="center"/>
      <protection hidden="1"/>
    </xf>
    <xf numFmtId="0" fontId="49" fillId="7" borderId="0" xfId="48" applyFont="1" applyFill="1" applyAlignment="1" applyProtection="1">
      <alignment horizontal="left" vertical="center" wrapText="1"/>
      <protection hidden="1"/>
    </xf>
    <xf numFmtId="0" fontId="49" fillId="7" borderId="0" xfId="48" applyFont="1" applyFill="1" applyAlignment="1" applyProtection="1">
      <alignment vertical="center" wrapText="1"/>
      <protection hidden="1"/>
    </xf>
    <xf numFmtId="0" fontId="49" fillId="7" borderId="9" xfId="48" applyFont="1" applyFill="1" applyBorder="1" applyAlignment="1" applyProtection="1">
      <alignment vertical="center" wrapText="1"/>
      <protection hidden="1"/>
    </xf>
    <xf numFmtId="0" fontId="49" fillId="7" borderId="9" xfId="48" applyFont="1" applyFill="1" applyBorder="1" applyAlignment="1" applyProtection="1">
      <alignment horizontal="left" vertical="center" wrapText="1"/>
      <protection hidden="1"/>
    </xf>
    <xf numFmtId="0" fontId="55" fillId="0" borderId="5" xfId="48" applyFont="1" applyBorder="1" applyAlignment="1" applyProtection="1">
      <alignment horizontal="center"/>
      <protection hidden="1"/>
    </xf>
    <xf numFmtId="0" fontId="55" fillId="0" borderId="25" xfId="48" applyFont="1" applyBorder="1" applyAlignment="1" applyProtection="1">
      <alignment horizontal="center"/>
      <protection hidden="1"/>
    </xf>
    <xf numFmtId="0" fontId="55" fillId="0" borderId="7" xfId="48" applyFont="1" applyBorder="1" applyAlignment="1" applyProtection="1">
      <alignment horizontal="center"/>
      <protection hidden="1"/>
    </xf>
    <xf numFmtId="0" fontId="57" fillId="20" borderId="13" xfId="48" applyFont="1" applyFill="1" applyBorder="1" applyAlignment="1" applyProtection="1">
      <alignment horizontal="left" vertical="center"/>
      <protection hidden="1"/>
    </xf>
    <xf numFmtId="0" fontId="57" fillId="20" borderId="10" xfId="48" applyFont="1" applyFill="1" applyBorder="1" applyAlignment="1" applyProtection="1">
      <alignment horizontal="left" vertical="center"/>
      <protection hidden="1"/>
    </xf>
    <xf numFmtId="0" fontId="57" fillId="20" borderId="11" xfId="48" applyFont="1" applyFill="1" applyBorder="1" applyAlignment="1" applyProtection="1">
      <alignment horizontal="left" vertical="center"/>
      <protection hidden="1"/>
    </xf>
    <xf numFmtId="0" fontId="71" fillId="7" borderId="0" xfId="48" applyFont="1" applyFill="1" applyAlignment="1" applyProtection="1">
      <alignment horizontal="left" wrapText="1"/>
      <protection hidden="1"/>
    </xf>
    <xf numFmtId="0" fontId="70" fillId="20" borderId="13" xfId="48" applyFont="1" applyFill="1" applyBorder="1" applyAlignment="1" applyProtection="1">
      <alignment horizontal="left"/>
      <protection hidden="1"/>
    </xf>
    <xf numFmtId="0" fontId="70" fillId="20" borderId="10" xfId="48" applyFont="1" applyFill="1" applyBorder="1" applyAlignment="1" applyProtection="1">
      <alignment horizontal="left"/>
      <protection hidden="1"/>
    </xf>
    <xf numFmtId="0" fontId="70" fillId="20" borderId="11" xfId="48" applyFont="1" applyFill="1" applyBorder="1" applyAlignment="1" applyProtection="1">
      <alignment horizontal="left"/>
      <protection hidden="1"/>
    </xf>
    <xf numFmtId="0" fontId="70" fillId="29" borderId="3" xfId="48" applyFont="1" applyFill="1" applyBorder="1" applyAlignment="1" applyProtection="1">
      <alignment horizontal="left"/>
      <protection hidden="1"/>
    </xf>
    <xf numFmtId="0" fontId="79" fillId="21" borderId="3" xfId="179" applyFont="1" applyFill="1" applyBorder="1" applyAlignment="1">
      <alignment horizontal="left"/>
      <protection locked="0"/>
    </xf>
    <xf numFmtId="0" fontId="80" fillId="20" borderId="3" xfId="180" applyFont="1" applyFill="1" applyBorder="1" applyAlignment="1" applyProtection="1">
      <alignment horizontal="left"/>
      <protection locked="0"/>
    </xf>
    <xf numFmtId="0" fontId="80" fillId="20" borderId="3" xfId="180" quotePrefix="1" applyFont="1" applyFill="1" applyBorder="1" applyAlignment="1" applyProtection="1">
      <alignment horizontal="left"/>
      <protection locked="0"/>
    </xf>
    <xf numFmtId="49" fontId="49" fillId="7" borderId="0" xfId="48" applyNumberFormat="1" applyFont="1" applyFill="1" applyAlignment="1" applyProtection="1">
      <alignment horizontal="left" vertical="center" wrapText="1"/>
      <protection hidden="1"/>
    </xf>
    <xf numFmtId="0" fontId="49" fillId="7" borderId="0" xfId="48" quotePrefix="1" applyFont="1" applyFill="1" applyAlignment="1" applyProtection="1">
      <alignment horizontal="left" vertical="center" wrapText="1"/>
      <protection hidden="1"/>
    </xf>
    <xf numFmtId="49" fontId="49" fillId="7" borderId="0" xfId="48" quotePrefix="1" applyNumberFormat="1" applyFont="1" applyFill="1" applyAlignment="1" applyProtection="1">
      <alignment horizontal="left" vertical="center" wrapText="1"/>
      <protection hidden="1"/>
    </xf>
    <xf numFmtId="0" fontId="59" fillId="7" borderId="13" xfId="126" applyFont="1" applyFill="1" applyBorder="1" applyAlignment="1" applyProtection="1">
      <alignment horizontal="center"/>
      <protection hidden="1"/>
    </xf>
    <xf numFmtId="0" fontId="59" fillId="7" borderId="11" xfId="126" applyFont="1" applyFill="1" applyBorder="1" applyAlignment="1" applyProtection="1">
      <alignment horizontal="center"/>
      <protection hidden="1"/>
    </xf>
    <xf numFmtId="0" fontId="82" fillId="6" borderId="13" xfId="177" applyFont="1" applyFill="1" applyBorder="1" applyAlignment="1" applyProtection="1">
      <alignment horizontal="left" vertical="center"/>
      <protection hidden="1"/>
    </xf>
    <xf numFmtId="0" fontId="82" fillId="6" borderId="11" xfId="177" applyFont="1" applyFill="1" applyBorder="1" applyAlignment="1" applyProtection="1">
      <alignment horizontal="left" vertical="center"/>
      <protection hidden="1"/>
    </xf>
    <xf numFmtId="0" fontId="8" fillId="23" borderId="13" xfId="0" applyFont="1" applyFill="1" applyBorder="1" applyAlignment="1" applyProtection="1">
      <alignment horizontal="center" wrapText="1"/>
      <protection locked="0"/>
    </xf>
    <xf numFmtId="0" fontId="8" fillId="23" borderId="10" xfId="0" applyFont="1" applyFill="1" applyBorder="1" applyAlignment="1" applyProtection="1">
      <alignment horizontal="center" wrapText="1"/>
      <protection locked="0"/>
    </xf>
    <xf numFmtId="0" fontId="8" fillId="23" borderId="11" xfId="0" applyFont="1" applyFill="1" applyBorder="1" applyAlignment="1" applyProtection="1">
      <alignment horizontal="center" wrapText="1"/>
      <protection locked="0"/>
    </xf>
    <xf numFmtId="0" fontId="82" fillId="6" borderId="13" xfId="126" applyFont="1" applyFill="1" applyBorder="1" applyAlignment="1" applyProtection="1">
      <alignment horizontal="left"/>
      <protection hidden="1"/>
    </xf>
    <xf numFmtId="0" fontId="82" fillId="6" borderId="11" xfId="126" applyFont="1" applyFill="1" applyBorder="1" applyAlignment="1" applyProtection="1">
      <alignment horizontal="left"/>
      <protection hidden="1"/>
    </xf>
    <xf numFmtId="0" fontId="82" fillId="6" borderId="13" xfId="126" applyFont="1" applyFill="1" applyBorder="1" applyAlignment="1" applyProtection="1">
      <alignment horizontal="left" vertical="center"/>
      <protection hidden="1"/>
    </xf>
    <xf numFmtId="0" fontId="82" fillId="6" borderId="11" xfId="126" applyFont="1" applyFill="1" applyBorder="1" applyAlignment="1" applyProtection="1">
      <alignment horizontal="left" vertical="center"/>
      <protection hidden="1"/>
    </xf>
    <xf numFmtId="0" fontId="53" fillId="7" borderId="13" xfId="126" applyFont="1" applyFill="1" applyBorder="1" applyAlignment="1" applyProtection="1">
      <alignment horizontal="center" vertical="center" wrapText="1"/>
      <protection hidden="1"/>
    </xf>
    <xf numFmtId="0" fontId="53" fillId="7" borderId="10" xfId="126" applyFont="1" applyFill="1" applyBorder="1" applyAlignment="1" applyProtection="1">
      <alignment horizontal="center" vertical="center" wrapText="1"/>
      <protection hidden="1"/>
    </xf>
    <xf numFmtId="0" fontId="53" fillId="7" borderId="11" xfId="126" applyFont="1" applyFill="1" applyBorder="1" applyAlignment="1" applyProtection="1">
      <alignment horizontal="center" vertical="center" wrapText="1"/>
      <protection hidden="1"/>
    </xf>
    <xf numFmtId="0" fontId="68" fillId="6" borderId="13" xfId="126" applyFont="1" applyFill="1" applyBorder="1" applyAlignment="1" applyProtection="1">
      <alignment horizontal="center" vertical="center" wrapText="1"/>
      <protection hidden="1"/>
    </xf>
    <xf numFmtId="0" fontId="68" fillId="6" borderId="10" xfId="126" applyFont="1" applyFill="1" applyBorder="1" applyAlignment="1" applyProtection="1">
      <alignment horizontal="center" vertical="center" wrapText="1"/>
      <protection hidden="1"/>
    </xf>
    <xf numFmtId="0" fontId="81" fillId="7" borderId="8" xfId="0" applyFont="1" applyFill="1" applyBorder="1" applyAlignment="1" applyProtection="1">
      <alignment horizontal="center" vertical="center" wrapText="1"/>
      <protection hidden="1"/>
    </xf>
    <xf numFmtId="0" fontId="81" fillId="7" borderId="0" xfId="0" applyFont="1" applyFill="1" applyAlignment="1" applyProtection="1">
      <alignment horizontal="center" vertical="center" wrapText="1"/>
      <protection hidden="1"/>
    </xf>
    <xf numFmtId="0" fontId="81" fillId="7" borderId="9" xfId="0" applyFont="1" applyFill="1" applyBorder="1" applyAlignment="1" applyProtection="1">
      <alignment horizontal="center" vertical="center" wrapText="1"/>
      <protection hidden="1"/>
    </xf>
    <xf numFmtId="0" fontId="4" fillId="6" borderId="8" xfId="0" applyFont="1" applyFill="1" applyBorder="1" applyAlignment="1" applyProtection="1">
      <alignment horizontal="center" vertical="center" wrapText="1"/>
      <protection hidden="1"/>
    </xf>
    <xf numFmtId="0" fontId="4" fillId="6" borderId="0" xfId="0" applyFont="1" applyFill="1" applyAlignment="1" applyProtection="1">
      <alignment horizontal="center" vertical="center" wrapText="1"/>
      <protection hidden="1"/>
    </xf>
    <xf numFmtId="0" fontId="4" fillId="6" borderId="9" xfId="0" applyFont="1" applyFill="1" applyBorder="1" applyAlignment="1" applyProtection="1">
      <alignment horizontal="center" vertical="center" wrapText="1"/>
      <protection hidden="1"/>
    </xf>
    <xf numFmtId="0" fontId="4" fillId="6" borderId="8" xfId="0" quotePrefix="1" applyFont="1" applyFill="1" applyBorder="1" applyAlignment="1" applyProtection="1">
      <alignment horizontal="center" vertical="center" wrapText="1"/>
      <protection hidden="1"/>
    </xf>
    <xf numFmtId="14" fontId="48" fillId="22" borderId="13" xfId="126" applyNumberFormat="1" applyFont="1" applyFill="1" applyBorder="1" applyAlignment="1" applyProtection="1">
      <alignment horizontal="center" vertical="center" wrapText="1"/>
      <protection locked="0"/>
    </xf>
    <xf numFmtId="14" fontId="48" fillId="22" borderId="11" xfId="126" applyNumberFormat="1" applyFont="1" applyFill="1" applyBorder="1" applyAlignment="1" applyProtection="1">
      <alignment horizontal="center" vertical="center" wrapText="1"/>
      <protection locked="0"/>
    </xf>
    <xf numFmtId="0" fontId="7" fillId="6" borderId="3" xfId="126" applyFont="1" applyFill="1" applyBorder="1" applyAlignment="1" applyProtection="1">
      <alignment horizontal="left" vertical="center"/>
      <protection hidden="1"/>
    </xf>
    <xf numFmtId="0" fontId="7" fillId="6" borderId="19" xfId="126" applyFont="1" applyFill="1" applyBorder="1" applyAlignment="1" applyProtection="1">
      <alignment horizontal="left" vertical="center"/>
      <protection hidden="1"/>
    </xf>
    <xf numFmtId="0" fontId="7" fillId="6" borderId="20" xfId="126" applyFont="1" applyFill="1" applyBorder="1" applyAlignment="1" applyProtection="1">
      <alignment horizontal="left" vertical="center"/>
      <protection hidden="1"/>
    </xf>
    <xf numFmtId="0" fontId="59" fillId="7" borderId="5" xfId="126" applyFont="1" applyFill="1" applyBorder="1" applyAlignment="1" applyProtection="1">
      <alignment horizontal="center"/>
      <protection hidden="1"/>
    </xf>
    <xf numFmtId="0" fontId="59" fillId="7" borderId="7" xfId="126" applyFont="1" applyFill="1" applyBorder="1" applyAlignment="1" applyProtection="1">
      <alignment horizontal="center"/>
      <protection hidden="1"/>
    </xf>
    <xf numFmtId="0" fontId="4" fillId="23" borderId="13" xfId="126" quotePrefix="1" applyFont="1" applyFill="1" applyBorder="1" applyAlignment="1" applyProtection="1">
      <alignment horizontal="center" vertical="center" wrapText="1"/>
      <protection locked="0"/>
    </xf>
    <xf numFmtId="0" fontId="4" fillId="23" borderId="10" xfId="126" applyFont="1" applyFill="1" applyBorder="1" applyAlignment="1" applyProtection="1">
      <alignment horizontal="center" vertical="center" wrapText="1"/>
      <protection locked="0"/>
    </xf>
    <xf numFmtId="0" fontId="4" fillId="23" borderId="11" xfId="126" applyFont="1" applyFill="1" applyBorder="1" applyAlignment="1" applyProtection="1">
      <alignment horizontal="center" vertical="center" wrapText="1"/>
      <protection locked="0"/>
    </xf>
    <xf numFmtId="0" fontId="65" fillId="7" borderId="0" xfId="126" applyFont="1" applyFill="1" applyAlignment="1" applyProtection="1">
      <alignment horizontal="center"/>
      <protection hidden="1"/>
    </xf>
    <xf numFmtId="0" fontId="65" fillId="7" borderId="9" xfId="126" applyFont="1" applyFill="1" applyBorder="1" applyAlignment="1" applyProtection="1">
      <alignment horizontal="center"/>
      <protection hidden="1"/>
    </xf>
    <xf numFmtId="0" fontId="8" fillId="7" borderId="13" xfId="126" applyFont="1" applyFill="1" applyBorder="1" applyAlignment="1" applyProtection="1">
      <alignment horizontal="center" vertical="center" wrapText="1"/>
      <protection hidden="1"/>
    </xf>
    <xf numFmtId="0" fontId="8" fillId="7" borderId="10" xfId="126" applyFont="1" applyFill="1" applyBorder="1" applyAlignment="1" applyProtection="1">
      <alignment horizontal="center" vertical="center" wrapText="1"/>
      <protection hidden="1"/>
    </xf>
    <xf numFmtId="0" fontId="0" fillId="6" borderId="0" xfId="0" applyFill="1" applyAlignment="1" applyProtection="1">
      <alignment horizontal="center" vertical="center" wrapText="1"/>
      <protection hidden="1"/>
    </xf>
    <xf numFmtId="0" fontId="0" fillId="6" borderId="9" xfId="0" applyFill="1" applyBorder="1" applyAlignment="1" applyProtection="1">
      <alignment horizontal="center" vertical="center" wrapText="1"/>
      <protection hidden="1"/>
    </xf>
    <xf numFmtId="0" fontId="0" fillId="6" borderId="8" xfId="0" applyFill="1" applyBorder="1" applyAlignment="1" applyProtection="1">
      <alignment horizontal="center" vertical="center" wrapText="1"/>
      <protection hidden="1"/>
    </xf>
    <xf numFmtId="0" fontId="4" fillId="6" borderId="19" xfId="0" applyFont="1" applyFill="1" applyBorder="1" applyAlignment="1" applyProtection="1">
      <alignment horizontal="center" vertical="center" wrapText="1"/>
      <protection hidden="1"/>
    </xf>
    <xf numFmtId="0" fontId="4" fillId="6" borderId="21" xfId="0" applyFont="1" applyFill="1" applyBorder="1" applyAlignment="1" applyProtection="1">
      <alignment horizontal="center" vertical="center" wrapText="1"/>
      <protection hidden="1"/>
    </xf>
    <xf numFmtId="0" fontId="4" fillId="6" borderId="20" xfId="0" applyFont="1" applyFill="1" applyBorder="1" applyAlignment="1" applyProtection="1">
      <alignment horizontal="center" vertical="center" wrapText="1"/>
      <protection hidden="1"/>
    </xf>
    <xf numFmtId="0" fontId="7" fillId="6" borderId="13" xfId="126" applyFont="1" applyFill="1" applyBorder="1" applyAlignment="1" applyProtection="1">
      <alignment horizontal="left" vertical="center"/>
      <protection hidden="1"/>
    </xf>
    <xf numFmtId="0" fontId="7" fillId="6" borderId="11" xfId="126" applyFont="1" applyFill="1" applyBorder="1" applyAlignment="1" applyProtection="1">
      <alignment horizontal="left" vertical="center"/>
      <protection hidden="1"/>
    </xf>
    <xf numFmtId="0" fontId="0" fillId="6" borderId="8" xfId="0" applyFill="1" applyBorder="1" applyAlignment="1" applyProtection="1">
      <alignment horizontal="center"/>
      <protection hidden="1"/>
    </xf>
    <xf numFmtId="0" fontId="0" fillId="6" borderId="0" xfId="0" applyFill="1" applyAlignment="1" applyProtection="1">
      <alignment horizontal="center"/>
      <protection hidden="1"/>
    </xf>
    <xf numFmtId="0" fontId="0" fillId="6" borderId="9" xfId="0" applyFill="1" applyBorder="1" applyAlignment="1" applyProtection="1">
      <alignment horizontal="center"/>
      <protection hidden="1"/>
    </xf>
    <xf numFmtId="0" fontId="51" fillId="7" borderId="25" xfId="182" applyFont="1" applyFill="1" applyBorder="1" applyAlignment="1">
      <alignment horizontal="left" vertical="center" wrapText="1"/>
    </xf>
    <xf numFmtId="0" fontId="68" fillId="7" borderId="8" xfId="182" quotePrefix="1" applyFont="1" applyFill="1" applyBorder="1" applyAlignment="1" applyProtection="1">
      <alignment horizontal="left" vertical="center" wrapText="1"/>
      <protection hidden="1"/>
    </xf>
    <xf numFmtId="0" fontId="68" fillId="7" borderId="0" xfId="182" applyFont="1" applyFill="1" applyAlignment="1" applyProtection="1">
      <alignment horizontal="left" vertical="center" wrapText="1"/>
      <protection hidden="1"/>
    </xf>
    <xf numFmtId="0" fontId="87" fillId="7" borderId="0" xfId="126" applyFont="1" applyFill="1" applyAlignment="1" applyProtection="1">
      <alignment horizontal="center" vertical="center" wrapText="1"/>
      <protection hidden="1"/>
    </xf>
    <xf numFmtId="14" fontId="48" fillId="8" borderId="3" xfId="182" applyNumberFormat="1" applyFont="1" applyFill="1" applyBorder="1" applyAlignment="1" applyProtection="1">
      <alignment horizontal="center" vertical="center" wrapText="1"/>
      <protection locked="0"/>
    </xf>
    <xf numFmtId="0" fontId="68" fillId="7" borderId="0" xfId="182" quotePrefix="1" applyFont="1" applyFill="1" applyAlignment="1" applyProtection="1">
      <alignment horizontal="left" wrapText="1"/>
      <protection hidden="1"/>
    </xf>
    <xf numFmtId="0" fontId="68" fillId="7" borderId="0" xfId="182" applyFont="1" applyFill="1" applyAlignment="1" applyProtection="1">
      <alignment horizontal="left" wrapText="1"/>
      <protection hidden="1"/>
    </xf>
    <xf numFmtId="0" fontId="68" fillId="7" borderId="19" xfId="0" applyFont="1" applyFill="1" applyBorder="1" applyAlignment="1" applyProtection="1">
      <alignment horizontal="left" vertical="center" wrapText="1"/>
      <protection hidden="1"/>
    </xf>
    <xf numFmtId="0" fontId="68" fillId="7" borderId="21" xfId="0" applyFont="1" applyFill="1" applyBorder="1" applyAlignment="1" applyProtection="1">
      <alignment horizontal="left" vertical="center" wrapText="1"/>
      <protection hidden="1"/>
    </xf>
    <xf numFmtId="0" fontId="68" fillId="7" borderId="20" xfId="0" applyFont="1" applyFill="1" applyBorder="1" applyAlignment="1" applyProtection="1">
      <alignment horizontal="left" vertical="center" wrapText="1"/>
      <protection hidden="1"/>
    </xf>
    <xf numFmtId="0" fontId="48" fillId="8" borderId="13" xfId="182" applyFont="1" applyFill="1" applyBorder="1" applyAlignment="1" applyProtection="1">
      <alignment horizontal="left" vertical="center" wrapText="1"/>
      <protection locked="0"/>
    </xf>
    <xf numFmtId="0" fontId="48" fillId="8" borderId="10" xfId="182" applyFont="1" applyFill="1" applyBorder="1" applyAlignment="1" applyProtection="1">
      <alignment horizontal="left" vertical="center" wrapText="1"/>
      <protection locked="0"/>
    </xf>
    <xf numFmtId="0" fontId="48" fillId="8" borderId="11" xfId="182" applyFont="1" applyFill="1" applyBorder="1" applyAlignment="1" applyProtection="1">
      <alignment horizontal="left" vertical="center" wrapText="1"/>
      <protection locked="0"/>
    </xf>
    <xf numFmtId="0" fontId="48" fillId="23" borderId="13" xfId="182" applyFont="1" applyFill="1" applyBorder="1" applyAlignment="1" applyProtection="1">
      <alignment horizontal="left" vertical="center" wrapText="1"/>
      <protection locked="0"/>
    </xf>
    <xf numFmtId="0" fontId="48" fillId="23" borderId="10" xfId="182" applyFont="1" applyFill="1" applyBorder="1" applyAlignment="1" applyProtection="1">
      <alignment horizontal="left" vertical="center" wrapText="1"/>
      <protection locked="0"/>
    </xf>
    <xf numFmtId="0" fontId="48" fillId="23" borderId="11" xfId="182" applyFont="1" applyFill="1" applyBorder="1" applyAlignment="1" applyProtection="1">
      <alignment horizontal="left" vertical="center" wrapText="1"/>
      <protection locked="0"/>
    </xf>
    <xf numFmtId="0" fontId="68" fillId="7" borderId="5" xfId="182" quotePrefix="1" applyFont="1" applyFill="1" applyBorder="1" applyAlignment="1" applyProtection="1">
      <alignment horizontal="left" vertical="center" wrapText="1"/>
      <protection hidden="1"/>
    </xf>
    <xf numFmtId="0" fontId="68" fillId="7" borderId="25" xfId="182" applyFont="1" applyFill="1" applyBorder="1" applyAlignment="1" applyProtection="1">
      <alignment horizontal="left" vertical="center" wrapText="1"/>
      <protection hidden="1"/>
    </xf>
    <xf numFmtId="0" fontId="89" fillId="7" borderId="8" xfId="178" quotePrefix="1" applyFont="1" applyFill="1" applyBorder="1" applyAlignment="1" applyProtection="1">
      <alignment horizontal="left" vertical="center"/>
      <protection hidden="1"/>
    </xf>
    <xf numFmtId="0" fontId="89" fillId="7" borderId="0" xfId="178" quotePrefix="1" applyFont="1" applyFill="1" applyAlignment="1" applyProtection="1">
      <alignment horizontal="left" vertical="center"/>
      <protection hidden="1"/>
    </xf>
    <xf numFmtId="0" fontId="89" fillId="7" borderId="9" xfId="178" quotePrefix="1" applyFont="1" applyFill="1" applyBorder="1" applyAlignment="1" applyProtection="1">
      <alignment horizontal="left" vertical="center"/>
      <protection hidden="1"/>
    </xf>
    <xf numFmtId="0" fontId="75" fillId="27" borderId="5" xfId="48" applyFont="1" applyFill="1" applyBorder="1" applyAlignment="1" applyProtection="1">
      <alignment horizontal="center" vertical="center" wrapText="1"/>
      <protection hidden="1"/>
    </xf>
    <xf numFmtId="0" fontId="75" fillId="27" borderId="25" xfId="48" applyFont="1" applyFill="1" applyBorder="1" applyAlignment="1" applyProtection="1">
      <alignment horizontal="center" vertical="center" wrapText="1"/>
      <protection hidden="1"/>
    </xf>
    <xf numFmtId="0" fontId="75" fillId="27" borderId="7" xfId="48" applyFont="1" applyFill="1" applyBorder="1" applyAlignment="1" applyProtection="1">
      <alignment horizontal="center" vertical="center" wrapText="1"/>
      <protection hidden="1"/>
    </xf>
    <xf numFmtId="0" fontId="75" fillId="27" borderId="19" xfId="48" applyFont="1" applyFill="1" applyBorder="1" applyAlignment="1" applyProtection="1">
      <alignment horizontal="center" vertical="center" wrapText="1"/>
      <protection hidden="1"/>
    </xf>
    <xf numFmtId="0" fontId="75" fillId="27" borderId="21" xfId="48" applyFont="1" applyFill="1" applyBorder="1" applyAlignment="1" applyProtection="1">
      <alignment horizontal="center" vertical="center" wrapText="1"/>
      <protection hidden="1"/>
    </xf>
    <xf numFmtId="0" fontId="75" fillId="27" borderId="20" xfId="48" applyFont="1" applyFill="1" applyBorder="1" applyAlignment="1" applyProtection="1">
      <alignment horizontal="center" vertical="center" wrapText="1"/>
      <protection hidden="1"/>
    </xf>
    <xf numFmtId="0" fontId="54" fillId="0" borderId="8" xfId="33" quotePrefix="1" applyFont="1" applyBorder="1" applyAlignment="1">
      <alignment horizontal="left" vertical="center" wrapText="1"/>
    </xf>
    <xf numFmtId="0" fontId="54" fillId="0" borderId="0" xfId="33" quotePrefix="1" applyFont="1" applyAlignment="1">
      <alignment horizontal="left" vertical="center" wrapText="1"/>
    </xf>
    <xf numFmtId="0" fontId="54" fillId="0" borderId="9" xfId="33" quotePrefix="1" applyFont="1" applyBorder="1" applyAlignment="1">
      <alignment horizontal="left" vertical="center" wrapText="1"/>
    </xf>
    <xf numFmtId="0" fontId="54" fillId="0" borderId="8" xfId="33" applyFont="1" applyBorder="1" applyAlignment="1">
      <alignment horizontal="left" vertical="center" wrapText="1"/>
    </xf>
    <xf numFmtId="0" fontId="54" fillId="0" borderId="0" xfId="33" applyFont="1" applyAlignment="1">
      <alignment horizontal="left" vertical="center" wrapText="1"/>
    </xf>
    <xf numFmtId="0" fontId="54" fillId="0" borderId="9" xfId="33" applyFont="1" applyBorder="1" applyAlignment="1">
      <alignment horizontal="left" vertical="center" wrapText="1"/>
    </xf>
    <xf numFmtId="0" fontId="0" fillId="0" borderId="0" xfId="0" applyAlignment="1">
      <alignment horizontal="left" vertical="center" wrapText="1"/>
    </xf>
    <xf numFmtId="0" fontId="50" fillId="6" borderId="3" xfId="33" quotePrefix="1" applyFont="1" applyFill="1" applyBorder="1" applyAlignment="1">
      <alignment horizontal="left" vertical="center" wrapText="1"/>
    </xf>
    <xf numFmtId="0" fontId="50" fillId="0" borderId="3" xfId="0" applyFont="1" applyBorder="1" applyAlignment="1">
      <alignment horizontal="left" vertical="center" wrapText="1"/>
    </xf>
    <xf numFmtId="0" fontId="91" fillId="7" borderId="0" xfId="48" applyFont="1" applyFill="1" applyAlignment="1" applyProtection="1">
      <alignment horizontal="center" vertical="center" wrapText="1"/>
      <protection hidden="1"/>
    </xf>
    <xf numFmtId="0" fontId="50" fillId="6" borderId="3" xfId="67" quotePrefix="1" applyFont="1" applyFill="1" applyBorder="1" applyAlignment="1">
      <alignment horizontal="left"/>
    </xf>
    <xf numFmtId="0" fontId="50" fillId="0" borderId="3" xfId="0" applyFont="1" applyBorder="1" applyAlignment="1">
      <alignment horizontal="left"/>
    </xf>
    <xf numFmtId="0" fontId="48" fillId="8" borderId="13" xfId="67" applyFont="1" applyFill="1" applyBorder="1" applyAlignment="1" applyProtection="1">
      <alignment horizontal="center"/>
      <protection locked="0"/>
    </xf>
    <xf numFmtId="0" fontId="48" fillId="8" borderId="10" xfId="67" applyFont="1" applyFill="1" applyBorder="1" applyAlignment="1" applyProtection="1">
      <alignment horizontal="center"/>
      <protection locked="0"/>
    </xf>
    <xf numFmtId="0" fontId="48" fillId="8" borderId="11" xfId="67" applyFont="1" applyFill="1" applyBorder="1" applyAlignment="1" applyProtection="1">
      <alignment horizontal="center"/>
      <protection locked="0"/>
    </xf>
    <xf numFmtId="0" fontId="50" fillId="6" borderId="13" xfId="33" quotePrefix="1" applyFont="1" applyFill="1" applyBorder="1" applyAlignment="1">
      <alignment horizontal="left" vertical="center" wrapText="1"/>
    </xf>
    <xf numFmtId="0" fontId="50" fillId="0" borderId="11" xfId="0" applyFont="1" applyBorder="1" applyAlignment="1">
      <alignment horizontal="left" vertical="center" wrapText="1"/>
    </xf>
    <xf numFmtId="0" fontId="48" fillId="23" borderId="13" xfId="33" applyFont="1" applyFill="1" applyBorder="1" applyAlignment="1" applyProtection="1">
      <alignment horizontal="left" vertical="center" wrapText="1"/>
      <protection locked="0"/>
    </xf>
    <xf numFmtId="0" fontId="48" fillId="23" borderId="10" xfId="33" applyFont="1" applyFill="1" applyBorder="1" applyAlignment="1" applyProtection="1">
      <alignment horizontal="left" vertical="center" wrapText="1"/>
      <protection locked="0"/>
    </xf>
    <xf numFmtId="0" fontId="48" fillId="23" borderId="21" xfId="33" applyFont="1" applyFill="1" applyBorder="1" applyAlignment="1" applyProtection="1">
      <alignment horizontal="left" vertical="center" wrapText="1"/>
      <protection locked="0"/>
    </xf>
    <xf numFmtId="0" fontId="48" fillId="23" borderId="20" xfId="33" applyFont="1" applyFill="1" applyBorder="1" applyAlignment="1" applyProtection="1">
      <alignment horizontal="left" vertical="center" wrapText="1"/>
      <protection locked="0"/>
    </xf>
    <xf numFmtId="0" fontId="68" fillId="0" borderId="19" xfId="33" applyFont="1" applyBorder="1" applyAlignment="1">
      <alignment horizontal="center"/>
    </xf>
    <xf numFmtId="0" fontId="68" fillId="0" borderId="20" xfId="0" applyFont="1" applyBorder="1" applyAlignment="1">
      <alignment horizontal="center"/>
    </xf>
    <xf numFmtId="14" fontId="48" fillId="22" borderId="3" xfId="33" applyNumberFormat="1" applyFont="1" applyFill="1" applyBorder="1" applyAlignment="1" applyProtection="1">
      <alignment horizontal="center" vertical="center"/>
      <protection locked="0"/>
    </xf>
    <xf numFmtId="14" fontId="48" fillId="22" borderId="3" xfId="0" applyNumberFormat="1" applyFont="1" applyFill="1" applyBorder="1" applyAlignment="1" applyProtection="1">
      <alignment horizontal="center" vertical="center"/>
      <protection locked="0"/>
    </xf>
    <xf numFmtId="0" fontId="97" fillId="6" borderId="3" xfId="33" applyFont="1" applyFill="1" applyBorder="1" applyAlignment="1">
      <alignment horizontal="left"/>
    </xf>
    <xf numFmtId="0" fontId="97" fillId="0" borderId="3" xfId="0" applyFont="1" applyBorder="1" applyAlignment="1">
      <alignment horizontal="left"/>
    </xf>
    <xf numFmtId="0" fontId="48" fillId="8" borderId="19" xfId="33" applyFont="1" applyFill="1" applyBorder="1" applyAlignment="1" applyProtection="1">
      <alignment horizontal="center"/>
      <protection locked="0"/>
    </xf>
    <xf numFmtId="0" fontId="48" fillId="8" borderId="20" xfId="0" applyFont="1" applyFill="1" applyBorder="1" applyAlignment="1" applyProtection="1">
      <alignment horizontal="center"/>
      <protection locked="0"/>
    </xf>
    <xf numFmtId="0" fontId="51" fillId="7" borderId="0" xfId="33" applyFont="1" applyFill="1" applyAlignment="1" applyProtection="1">
      <alignment horizontal="center"/>
      <protection locked="0"/>
    </xf>
    <xf numFmtId="0" fontId="51" fillId="7" borderId="0" xfId="0" applyFont="1" applyFill="1" applyAlignment="1" applyProtection="1">
      <alignment horizontal="center"/>
      <protection locked="0"/>
    </xf>
    <xf numFmtId="0" fontId="64" fillId="6" borderId="13" xfId="33" applyFont="1" applyFill="1" applyBorder="1" applyAlignment="1">
      <alignment horizontal="center" vertical="center" wrapText="1"/>
    </xf>
    <xf numFmtId="0" fontId="64" fillId="6" borderId="10" xfId="33" applyFont="1" applyFill="1" applyBorder="1" applyAlignment="1">
      <alignment horizontal="center" vertical="center" wrapText="1"/>
    </xf>
    <xf numFmtId="0" fontId="64" fillId="6" borderId="11" xfId="33" applyFont="1" applyFill="1" applyBorder="1" applyAlignment="1">
      <alignment horizontal="center" vertical="center" wrapText="1"/>
    </xf>
    <xf numFmtId="0" fontId="50" fillId="6" borderId="3" xfId="33" quotePrefix="1" applyFont="1" applyFill="1" applyBorder="1" applyAlignment="1">
      <alignment horizontal="left" vertical="center"/>
    </xf>
    <xf numFmtId="0" fontId="50" fillId="0" borderId="3" xfId="0" applyFont="1" applyBorder="1" applyAlignment="1">
      <alignment horizontal="left" vertical="center"/>
    </xf>
    <xf numFmtId="14" fontId="48" fillId="22" borderId="3" xfId="33" quotePrefix="1" applyNumberFormat="1" applyFont="1" applyFill="1" applyBorder="1" applyAlignment="1" applyProtection="1">
      <alignment horizontal="center" vertical="center"/>
      <protection locked="0"/>
    </xf>
    <xf numFmtId="0" fontId="48" fillId="8" borderId="13" xfId="33" applyFont="1" applyFill="1" applyBorder="1" applyAlignment="1" applyProtection="1">
      <alignment horizontal="center"/>
      <protection locked="0"/>
    </xf>
    <xf numFmtId="0" fontId="48" fillId="8" borderId="11" xfId="33" applyFont="1" applyFill="1" applyBorder="1" applyAlignment="1" applyProtection="1">
      <alignment horizontal="center"/>
      <protection locked="0"/>
    </xf>
    <xf numFmtId="0" fontId="95" fillId="0" borderId="8" xfId="33" applyFont="1" applyBorder="1" applyAlignment="1">
      <alignment horizontal="left" wrapText="1"/>
    </xf>
    <xf numFmtId="0" fontId="95" fillId="0" borderId="0" xfId="33" applyFont="1" applyAlignment="1">
      <alignment horizontal="left" wrapText="1"/>
    </xf>
    <xf numFmtId="0" fontId="51" fillId="7" borderId="25" xfId="33" applyFont="1" applyFill="1" applyBorder="1" applyAlignment="1" applyProtection="1">
      <alignment horizontal="center"/>
      <protection locked="0"/>
    </xf>
    <xf numFmtId="0" fontId="90" fillId="7" borderId="11" xfId="33" applyFont="1" applyFill="1" applyBorder="1" applyAlignment="1">
      <alignment horizontal="left"/>
    </xf>
    <xf numFmtId="0" fontId="90" fillId="7" borderId="13" xfId="0" applyFont="1" applyFill="1" applyBorder="1" applyAlignment="1">
      <alignment horizontal="left"/>
    </xf>
    <xf numFmtId="0" fontId="50" fillId="0" borderId="3" xfId="67" quotePrefix="1" applyFont="1" applyBorder="1" applyAlignment="1"/>
    <xf numFmtId="0" fontId="6" fillId="0" borderId="3" xfId="0" applyFont="1" applyBorder="1" applyAlignment="1"/>
    <xf numFmtId="0" fontId="90" fillId="7" borderId="10" xfId="33" applyFont="1" applyFill="1" applyBorder="1" applyAlignment="1"/>
    <xf numFmtId="0" fontId="90" fillId="7" borderId="10" xfId="0" applyFont="1" applyFill="1" applyBorder="1" applyAlignment="1"/>
  </cellXfs>
  <cellStyles count="185">
    <cellStyle name="$/RMB" xfId="71" xr:uid="{00000000-0005-0000-0000-000000000000}"/>
    <cellStyle name="$/RMB 0.00" xfId="72" xr:uid="{00000000-0005-0000-0000-000001000000}"/>
    <cellStyle name="$/RMB 0.0000" xfId="73" xr:uid="{00000000-0005-0000-0000-000002000000}"/>
    <cellStyle name="$HK" xfId="74" xr:uid="{00000000-0005-0000-0000-000003000000}"/>
    <cellStyle name="$HK 0.000" xfId="75" xr:uid="{00000000-0005-0000-0000-000004000000}"/>
    <cellStyle name="_02a.  Appendix A to Protocol- Offer Form_0225_Final" xfId="76" xr:uid="{00000000-0005-0000-0000-000005000000}"/>
    <cellStyle name="_02b   Appendix B to Protocol - Developer Experience_0225_Final" xfId="77" xr:uid="{00000000-0005-0000-0000-000006000000}"/>
    <cellStyle name="_Appendix I.1_WatsonvilleMaster_GenFacilityInfo_NonAsAvailable_0612_v4" xfId="78" xr:uid="{00000000-0005-0000-0000-000007000000}"/>
    <cellStyle name="_AppendixI1_GenFacilityInfo_NonAsAvailable_0707" xfId="79" xr:uid="{00000000-0005-0000-0000-000008000000}"/>
    <cellStyle name="_CalPeak Model 5.24.06 - Final Equity Case v1" xfId="80" xr:uid="{00000000-0005-0000-0000-000009000000}"/>
    <cellStyle name="_CalPeak Pro Forma v33" xfId="81" xr:uid="{00000000-0005-0000-0000-00000A000000}"/>
    <cellStyle name="_x0010_“+ˆÉ•?pý¤" xfId="82" xr:uid="{00000000-0005-0000-0000-00000B000000}"/>
    <cellStyle name="0" xfId="1" xr:uid="{00000000-0005-0000-0000-00000C000000}"/>
    <cellStyle name="0 2" xfId="2" xr:uid="{00000000-0005-0000-0000-00000D000000}"/>
    <cellStyle name="0 2 2" xfId="49" xr:uid="{00000000-0005-0000-0000-00000E000000}"/>
    <cellStyle name="0_dimon" xfId="3" xr:uid="{00000000-0005-0000-0000-00000F000000}"/>
    <cellStyle name="0_dimon 2" xfId="4" xr:uid="{00000000-0005-0000-0000-000010000000}"/>
    <cellStyle name="0_dimon 2 2" xfId="50" xr:uid="{00000000-0005-0000-0000-000011000000}"/>
    <cellStyle name="0_dimon_1" xfId="5" xr:uid="{00000000-0005-0000-0000-000012000000}"/>
    <cellStyle name="0_dimon_1 2" xfId="6" xr:uid="{00000000-0005-0000-0000-000013000000}"/>
    <cellStyle name="0_dimon_1 2 2" xfId="51" xr:uid="{00000000-0005-0000-0000-000014000000}"/>
    <cellStyle name="0_Price Forecast" xfId="7" xr:uid="{00000000-0005-0000-0000-000015000000}"/>
    <cellStyle name="0_Price Forecast 2" xfId="8" xr:uid="{00000000-0005-0000-0000-000016000000}"/>
    <cellStyle name="0_Price Forecast 2 2" xfId="52" xr:uid="{00000000-0005-0000-0000-000017000000}"/>
    <cellStyle name="A_green" xfId="83" xr:uid="{00000000-0005-0000-0000-000018000000}"/>
    <cellStyle name="A_green_NCSC1003" xfId="84" xr:uid="{00000000-0005-0000-0000-000019000000}"/>
    <cellStyle name="Actual Date" xfId="9" xr:uid="{00000000-0005-0000-0000-00001A000000}"/>
    <cellStyle name="Actual Date 2" xfId="10" xr:uid="{00000000-0005-0000-0000-00001B000000}"/>
    <cellStyle name="Actual Date 2 2" xfId="53" xr:uid="{00000000-0005-0000-0000-00001C000000}"/>
    <cellStyle name="Black" xfId="85" xr:uid="{00000000-0005-0000-0000-00001D000000}"/>
    <cellStyle name="bli - Style6" xfId="86" xr:uid="{00000000-0005-0000-0000-00001E000000}"/>
    <cellStyle name="Blue" xfId="87" xr:uid="{00000000-0005-0000-0000-00001F000000}"/>
    <cellStyle name="Cents" xfId="88" xr:uid="{00000000-0005-0000-0000-000020000000}"/>
    <cellStyle name="Comma [00]" xfId="89" xr:uid="{00000000-0005-0000-0000-000021000000}"/>
    <cellStyle name="Comma 2" xfId="70" xr:uid="{00000000-0005-0000-0000-000022000000}"/>
    <cellStyle name="Comma0" xfId="90" xr:uid="{00000000-0005-0000-0000-000023000000}"/>
    <cellStyle name="Comma0 - Style5" xfId="91" xr:uid="{00000000-0005-0000-0000-000024000000}"/>
    <cellStyle name="Comma0_79CA8M.Salton_SolarP_1d11R" xfId="92" xr:uid="{00000000-0005-0000-0000-000025000000}"/>
    <cellStyle name="Comma1 - Style1" xfId="93" xr:uid="{00000000-0005-0000-0000-000026000000}"/>
    <cellStyle name="Currency" xfId="184" builtinId="4"/>
    <cellStyle name="Currency [00]" xfId="94" xr:uid="{00000000-0005-0000-0000-000028000000}"/>
    <cellStyle name="Currency 2" xfId="95" xr:uid="{00000000-0005-0000-0000-000029000000}"/>
    <cellStyle name="Currency0" xfId="96" xr:uid="{00000000-0005-0000-0000-00002A000000}"/>
    <cellStyle name="Date" xfId="11" xr:uid="{00000000-0005-0000-0000-00002B000000}"/>
    <cellStyle name="Dezimal [0]_Compiling Utility Macros" xfId="97" xr:uid="{00000000-0005-0000-0000-00002C000000}"/>
    <cellStyle name="Dezimal_Compiling Utility Macros" xfId="98" xr:uid="{00000000-0005-0000-0000-00002D000000}"/>
    <cellStyle name="Edge" xfId="99" xr:uid="{00000000-0005-0000-0000-00002E000000}"/>
    <cellStyle name="Euro" xfId="100" xr:uid="{00000000-0005-0000-0000-00002F000000}"/>
    <cellStyle name="EY House" xfId="101" xr:uid="{00000000-0005-0000-0000-000030000000}"/>
    <cellStyle name="F2" xfId="102" xr:uid="{00000000-0005-0000-0000-000031000000}"/>
    <cellStyle name="F3" xfId="103" xr:uid="{00000000-0005-0000-0000-000032000000}"/>
    <cellStyle name="F4" xfId="104" xr:uid="{00000000-0005-0000-0000-000033000000}"/>
    <cellStyle name="F5" xfId="105" xr:uid="{00000000-0005-0000-0000-000034000000}"/>
    <cellStyle name="F6" xfId="106" xr:uid="{00000000-0005-0000-0000-000035000000}"/>
    <cellStyle name="F7" xfId="107" xr:uid="{00000000-0005-0000-0000-000036000000}"/>
    <cellStyle name="F8" xfId="108" xr:uid="{00000000-0005-0000-0000-000037000000}"/>
    <cellStyle name="Fixed" xfId="12" xr:uid="{00000000-0005-0000-0000-000038000000}"/>
    <cellStyle name="Fixed 2" xfId="13" xr:uid="{00000000-0005-0000-0000-000039000000}"/>
    <cellStyle name="Fixed 2 2" xfId="54" xr:uid="{00000000-0005-0000-0000-00003A000000}"/>
    <cellStyle name="Green" xfId="109" xr:uid="{00000000-0005-0000-0000-00003B000000}"/>
    <cellStyle name="Grey" xfId="14" xr:uid="{00000000-0005-0000-0000-00003C000000}"/>
    <cellStyle name="Grey 2" xfId="15" xr:uid="{00000000-0005-0000-0000-00003D000000}"/>
    <cellStyle name="HEADER" xfId="16" xr:uid="{00000000-0005-0000-0000-00003E000000}"/>
    <cellStyle name="HEADING" xfId="110" xr:uid="{00000000-0005-0000-0000-00003F000000}"/>
    <cellStyle name="Heading1" xfId="17" xr:uid="{00000000-0005-0000-0000-000040000000}"/>
    <cellStyle name="Heading1 2" xfId="18" xr:uid="{00000000-0005-0000-0000-000041000000}"/>
    <cellStyle name="Heading1 2 2" xfId="55" xr:uid="{00000000-0005-0000-0000-000042000000}"/>
    <cellStyle name="Heading2" xfId="19" xr:uid="{00000000-0005-0000-0000-000043000000}"/>
    <cellStyle name="Heading2 2" xfId="20" xr:uid="{00000000-0005-0000-0000-000044000000}"/>
    <cellStyle name="Heading2 2 2" xfId="56" xr:uid="{00000000-0005-0000-0000-000045000000}"/>
    <cellStyle name="HeadlineStyle" xfId="111" xr:uid="{00000000-0005-0000-0000-000046000000}"/>
    <cellStyle name="HeadlineStyleJustified" xfId="112" xr:uid="{00000000-0005-0000-0000-000047000000}"/>
    <cellStyle name="HIGHLIGHT" xfId="21" xr:uid="{00000000-0005-0000-0000-000048000000}"/>
    <cellStyle name="Hyperlink" xfId="180" builtinId="8"/>
    <cellStyle name="Hyperlink 2" xfId="22" xr:uid="{00000000-0005-0000-0000-00004A000000}"/>
    <cellStyle name="Hyperlink 2 2" xfId="113" xr:uid="{00000000-0005-0000-0000-00004B000000}"/>
    <cellStyle name="Hyperlink 3" xfId="114" xr:uid="{00000000-0005-0000-0000-00004C000000}"/>
    <cellStyle name="Hyperlink 4" xfId="115" xr:uid="{00000000-0005-0000-0000-00004D000000}"/>
    <cellStyle name="Hyperlink_2007-07-12 Draft RA Capacity Excel Appx - CP Buys (RR, LM)" xfId="179" xr:uid="{00000000-0005-0000-0000-00004E000000}"/>
    <cellStyle name="Input [yellow]" xfId="23" xr:uid="{00000000-0005-0000-0000-00004F000000}"/>
    <cellStyle name="Input [yellow] 2" xfId="24" xr:uid="{00000000-0005-0000-0000-000050000000}"/>
    <cellStyle name="LeapYears" xfId="116" xr:uid="{00000000-0005-0000-0000-000051000000}"/>
    <cellStyle name="Maintenance" xfId="117" xr:uid="{00000000-0005-0000-0000-000052000000}"/>
    <cellStyle name="Milliers [0]_Open&amp;Close" xfId="118" xr:uid="{00000000-0005-0000-0000-000053000000}"/>
    <cellStyle name="Milliers_Open&amp;Close" xfId="119" xr:uid="{00000000-0005-0000-0000-000054000000}"/>
    <cellStyle name="Monétaire [0]_Open&amp;Close" xfId="120" xr:uid="{00000000-0005-0000-0000-000055000000}"/>
    <cellStyle name="Monétaire_Open&amp;Close" xfId="121" xr:uid="{00000000-0005-0000-0000-000056000000}"/>
    <cellStyle name="NIS" xfId="122" xr:uid="{00000000-0005-0000-0000-000057000000}"/>
    <cellStyle name="no dec" xfId="25" xr:uid="{00000000-0005-0000-0000-000058000000}"/>
    <cellStyle name="Normal" xfId="0" builtinId="0"/>
    <cellStyle name="Normal - Style1" xfId="26" xr:uid="{00000000-0005-0000-0000-00005A000000}"/>
    <cellStyle name="Normal - Style1 2" xfId="27" xr:uid="{00000000-0005-0000-0000-00005B000000}"/>
    <cellStyle name="Normal - Style1 2 2" xfId="57" xr:uid="{00000000-0005-0000-0000-00005C000000}"/>
    <cellStyle name="Normal 10" xfId="123" xr:uid="{00000000-0005-0000-0000-00005D000000}"/>
    <cellStyle name="Normal 10 2" xfId="183" xr:uid="{00000000-0005-0000-0000-00005E000000}"/>
    <cellStyle name="Normal 11" xfId="124" xr:uid="{00000000-0005-0000-0000-00005F000000}"/>
    <cellStyle name="Normal 12" xfId="125" xr:uid="{00000000-0005-0000-0000-000060000000}"/>
    <cellStyle name="Normal 13" xfId="126" xr:uid="{00000000-0005-0000-0000-000061000000}"/>
    <cellStyle name="Normal 14" xfId="176" xr:uid="{00000000-0005-0000-0000-000062000000}"/>
    <cellStyle name="Normal 15" xfId="182" xr:uid="{00000000-0005-0000-0000-000063000000}"/>
    <cellStyle name="Normal 16" xfId="181" xr:uid="{00000000-0005-0000-0000-000064000000}"/>
    <cellStyle name="Normal 2" xfId="28" xr:uid="{00000000-0005-0000-0000-000065000000}"/>
    <cellStyle name="Normal 2 2" xfId="127" xr:uid="{00000000-0005-0000-0000-000066000000}"/>
    <cellStyle name="Normal 2 3" xfId="128" xr:uid="{00000000-0005-0000-0000-000067000000}"/>
    <cellStyle name="Normal 2 4" xfId="129" xr:uid="{00000000-0005-0000-0000-000068000000}"/>
    <cellStyle name="Normal 2 5" xfId="58" xr:uid="{00000000-0005-0000-0000-000069000000}"/>
    <cellStyle name="Normal 3" xfId="29" xr:uid="{00000000-0005-0000-0000-00006A000000}"/>
    <cellStyle name="Normal 3 2" xfId="130" xr:uid="{00000000-0005-0000-0000-00006B000000}"/>
    <cellStyle name="Normal 3 3" xfId="131" xr:uid="{00000000-0005-0000-0000-00006C000000}"/>
    <cellStyle name="Normal 4" xfId="30" xr:uid="{00000000-0005-0000-0000-00006D000000}"/>
    <cellStyle name="Normal 4 2" xfId="68" xr:uid="{00000000-0005-0000-0000-00006E000000}"/>
    <cellStyle name="Normal 5" xfId="31" xr:uid="{00000000-0005-0000-0000-00006F000000}"/>
    <cellStyle name="Normal 5 2" xfId="132" xr:uid="{00000000-0005-0000-0000-000070000000}"/>
    <cellStyle name="Normal 6" xfId="32" xr:uid="{00000000-0005-0000-0000-000071000000}"/>
    <cellStyle name="Normal 6 2" xfId="133" xr:uid="{00000000-0005-0000-0000-000072000000}"/>
    <cellStyle name="Normal 7" xfId="33" xr:uid="{00000000-0005-0000-0000-000073000000}"/>
    <cellStyle name="Normal 7 2" xfId="67" xr:uid="{00000000-0005-0000-0000-000074000000}"/>
    <cellStyle name="Normal 7 2 2" xfId="69" xr:uid="{00000000-0005-0000-0000-000075000000}"/>
    <cellStyle name="Normal 7 3" xfId="59" xr:uid="{00000000-0005-0000-0000-000076000000}"/>
    <cellStyle name="Normal 8" xfId="134" xr:uid="{00000000-0005-0000-0000-000077000000}"/>
    <cellStyle name="Normal 8 2" xfId="135" xr:uid="{00000000-0005-0000-0000-000078000000}"/>
    <cellStyle name="Normal 8 3" xfId="177" xr:uid="{00000000-0005-0000-0000-000079000000}"/>
    <cellStyle name="Normal 9" xfId="136" xr:uid="{00000000-0005-0000-0000-00007A000000}"/>
    <cellStyle name="Normal_2007-07-12 Draft RA Capacity Excel Appx - CP Buys (RR, LM)" xfId="48" xr:uid="{00000000-0005-0000-0000-00007B000000}"/>
    <cellStyle name="Normal_UC TOLL Excel Appendices (RR)" xfId="178" xr:uid="{00000000-0005-0000-0000-00007C000000}"/>
    <cellStyle name="Percen - Style2" xfId="137" xr:uid="{00000000-0005-0000-0000-00007D000000}"/>
    <cellStyle name="Percent [0%]" xfId="138" xr:uid="{00000000-0005-0000-0000-00007E000000}"/>
    <cellStyle name="Percent [0.00%]" xfId="139" xr:uid="{00000000-0005-0000-0000-00007F000000}"/>
    <cellStyle name="Percent [2]" xfId="34" xr:uid="{00000000-0005-0000-0000-000080000000}"/>
    <cellStyle name="Percent [2] 2" xfId="35" xr:uid="{00000000-0005-0000-0000-000081000000}"/>
    <cellStyle name="Percent [2] 2 2" xfId="60" xr:uid="{00000000-0005-0000-0000-000082000000}"/>
    <cellStyle name="Percent 0%" xfId="140" xr:uid="{00000000-0005-0000-0000-000083000000}"/>
    <cellStyle name="Percent 2" xfId="36" xr:uid="{00000000-0005-0000-0000-000084000000}"/>
    <cellStyle name="Percent 2 2" xfId="141" xr:uid="{00000000-0005-0000-0000-000085000000}"/>
    <cellStyle name="Percent 2 3" xfId="61" xr:uid="{00000000-0005-0000-0000-000086000000}"/>
    <cellStyle name="Percent 3" xfId="37" xr:uid="{00000000-0005-0000-0000-000087000000}"/>
    <cellStyle name="Percent 3 2" xfId="62" xr:uid="{00000000-0005-0000-0000-000088000000}"/>
    <cellStyle name="Percent 4" xfId="38" xr:uid="{00000000-0005-0000-0000-000089000000}"/>
    <cellStyle name="Percent 4 2" xfId="63" xr:uid="{00000000-0005-0000-0000-00008A000000}"/>
    <cellStyle name="Percent 5" xfId="39" xr:uid="{00000000-0005-0000-0000-00008B000000}"/>
    <cellStyle name="Percent 5 2" xfId="64" xr:uid="{00000000-0005-0000-0000-00008C000000}"/>
    <cellStyle name="Pink" xfId="142" xr:uid="{00000000-0005-0000-0000-00008D000000}"/>
    <cellStyle name="Red" xfId="143" xr:uid="{00000000-0005-0000-0000-00008E000000}"/>
    <cellStyle name="RMB" xfId="144" xr:uid="{00000000-0005-0000-0000-00008F000000}"/>
    <cellStyle name="Rmb [0]" xfId="145" xr:uid="{00000000-0005-0000-0000-000090000000}"/>
    <cellStyle name="RMB 0.00" xfId="146" xr:uid="{00000000-0005-0000-0000-000091000000}"/>
    <cellStyle name="Special" xfId="147" xr:uid="{00000000-0005-0000-0000-000092000000}"/>
    <cellStyle name="Standard_Anpassen der Amortisation" xfId="148" xr:uid="{00000000-0005-0000-0000-000093000000}"/>
    <cellStyle name="Style 1" xfId="40" xr:uid="{00000000-0005-0000-0000-000094000000}"/>
    <cellStyle name="Style 1 2" xfId="41" xr:uid="{00000000-0005-0000-0000-000095000000}"/>
    <cellStyle name="Style 1 2 2" xfId="65" xr:uid="{00000000-0005-0000-0000-000096000000}"/>
    <cellStyle name="Style 21" xfId="149" xr:uid="{00000000-0005-0000-0000-000097000000}"/>
    <cellStyle name="Style 22" xfId="150" xr:uid="{00000000-0005-0000-0000-000098000000}"/>
    <cellStyle name="Style 23" xfId="151" xr:uid="{00000000-0005-0000-0000-000099000000}"/>
    <cellStyle name="Style 24" xfId="152" xr:uid="{00000000-0005-0000-0000-00009A000000}"/>
    <cellStyle name="Style 25" xfId="153" xr:uid="{00000000-0005-0000-0000-00009B000000}"/>
    <cellStyle name="Style 26" xfId="154" xr:uid="{00000000-0005-0000-0000-00009C000000}"/>
    <cellStyle name="Style 26 2" xfId="155" xr:uid="{00000000-0005-0000-0000-00009D000000}"/>
    <cellStyle name="Style 27" xfId="156" xr:uid="{00000000-0005-0000-0000-00009E000000}"/>
    <cellStyle name="Style 27 2" xfId="157" xr:uid="{00000000-0005-0000-0000-00009F000000}"/>
    <cellStyle name="Style 28" xfId="158" xr:uid="{00000000-0005-0000-0000-0000A0000000}"/>
    <cellStyle name="Style 29" xfId="159" xr:uid="{00000000-0005-0000-0000-0000A1000000}"/>
    <cellStyle name="Style 30" xfId="160" xr:uid="{00000000-0005-0000-0000-0000A2000000}"/>
    <cellStyle name="Style 31" xfId="161" xr:uid="{00000000-0005-0000-0000-0000A3000000}"/>
    <cellStyle name="Style 32" xfId="162" xr:uid="{00000000-0005-0000-0000-0000A4000000}"/>
    <cellStyle name="Style 33" xfId="163" xr:uid="{00000000-0005-0000-0000-0000A5000000}"/>
    <cellStyle name="Style 34" xfId="164" xr:uid="{00000000-0005-0000-0000-0000A6000000}"/>
    <cellStyle name="Style 35" xfId="165" xr:uid="{00000000-0005-0000-0000-0000A7000000}"/>
    <cellStyle name="Style 36" xfId="166" xr:uid="{00000000-0005-0000-0000-0000A8000000}"/>
    <cellStyle name="Style 39" xfId="167" xr:uid="{00000000-0005-0000-0000-0000A9000000}"/>
    <cellStyle name="STYLE1" xfId="168" xr:uid="{00000000-0005-0000-0000-0000AA000000}"/>
    <cellStyle name="STYLE1 2" xfId="169" xr:uid="{00000000-0005-0000-0000-0000AB000000}"/>
    <cellStyle name="STYLE2" xfId="170" xr:uid="{00000000-0005-0000-0000-0000AC000000}"/>
    <cellStyle name="STYLE2 2" xfId="171" xr:uid="{00000000-0005-0000-0000-0000AD000000}"/>
    <cellStyle name="Times New Roman" xfId="172" xr:uid="{00000000-0005-0000-0000-0000AE000000}"/>
    <cellStyle name="Total" xfId="42" builtinId="25" customBuiltin="1"/>
    <cellStyle name="Total 2" xfId="43" xr:uid="{00000000-0005-0000-0000-0000B0000000}"/>
    <cellStyle name="Total 2 2" xfId="66" xr:uid="{00000000-0005-0000-0000-0000B1000000}"/>
    <cellStyle name="Unprot" xfId="44" xr:uid="{00000000-0005-0000-0000-0000B2000000}"/>
    <cellStyle name="Unprot 2" xfId="45" xr:uid="{00000000-0005-0000-0000-0000B3000000}"/>
    <cellStyle name="Unprot$" xfId="46" xr:uid="{00000000-0005-0000-0000-0000B4000000}"/>
    <cellStyle name="Unprotect" xfId="47" xr:uid="{00000000-0005-0000-0000-0000B5000000}"/>
    <cellStyle name="Währung [0]_Compiling Utility Macros" xfId="173" xr:uid="{00000000-0005-0000-0000-0000B6000000}"/>
    <cellStyle name="Währung_Compiling Utility Macros" xfId="174" xr:uid="{00000000-0005-0000-0000-0000B7000000}"/>
    <cellStyle name="Yellow" xfId="175" xr:uid="{00000000-0005-0000-0000-0000B8000000}"/>
  </cellStyles>
  <dxfs count="69">
    <dxf>
      <font>
        <b val="0"/>
        <i val="0"/>
        <strike val="0"/>
        <condense val="0"/>
        <extend val="0"/>
        <outline val="0"/>
        <shadow val="0"/>
        <u val="none"/>
        <vertAlign val="baseline"/>
        <sz val="10"/>
        <color auto="1"/>
        <name val="Calibri"/>
        <scheme val="minor"/>
      </font>
      <protection locked="1" hidden="0"/>
    </dxf>
    <dxf>
      <font>
        <b val="0"/>
        <i val="0"/>
        <strike val="0"/>
        <condense val="0"/>
        <extend val="0"/>
        <outline val="0"/>
        <shadow val="0"/>
        <u val="none"/>
        <vertAlign val="baseline"/>
        <sz val="10"/>
        <color auto="1"/>
        <name val="Calibri"/>
        <scheme val="minor"/>
      </font>
      <protection locked="1" hidden="0"/>
    </dxf>
    <dxf>
      <font>
        <b val="0"/>
        <i val="0"/>
        <strike val="0"/>
        <condense val="0"/>
        <extend val="0"/>
        <outline val="0"/>
        <shadow val="0"/>
        <u val="none"/>
        <vertAlign val="baseline"/>
        <sz val="10"/>
        <color auto="1"/>
        <name val="Calibri"/>
        <scheme val="minor"/>
      </font>
      <protection locked="1" hidden="0"/>
    </dxf>
    <dxf>
      <font>
        <b val="0"/>
        <i val="0"/>
        <strike val="0"/>
        <condense val="0"/>
        <extend val="0"/>
        <outline val="0"/>
        <shadow val="0"/>
        <u val="none"/>
        <vertAlign val="baseline"/>
        <sz val="10"/>
        <color auto="1"/>
        <name val="Calibri"/>
        <scheme val="minor"/>
      </font>
      <protection locked="1" hidden="0"/>
    </dxf>
    <dxf>
      <font>
        <color rgb="FFFF0000"/>
      </font>
    </dxf>
    <dxf>
      <font>
        <color rgb="FFFF0000"/>
      </font>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dxf>
    <dxf>
      <font>
        <color theme="0"/>
      </font>
      <fill>
        <patternFill>
          <fgColor theme="0"/>
        </patternFill>
      </fill>
      <border>
        <left/>
        <right/>
        <bottom/>
        <vertical/>
        <horizontal/>
      </border>
    </dxf>
    <dxf>
      <font>
        <b val="0"/>
        <i val="0"/>
        <color theme="0"/>
      </font>
      <fill>
        <patternFill patternType="solid">
          <bgColor theme="0"/>
        </patternFill>
      </fill>
      <border>
        <left/>
        <right/>
        <top/>
        <bottom/>
      </border>
    </dxf>
    <dxf>
      <font>
        <b val="0"/>
        <i val="0"/>
        <color theme="0"/>
      </font>
      <fill>
        <patternFill>
          <bgColor theme="0"/>
        </patternFill>
      </fill>
      <border>
        <left/>
        <right/>
        <top style="thin">
          <color auto="1"/>
        </top>
        <bottom/>
        <vertical/>
        <horizontal/>
      </border>
    </dxf>
    <dxf>
      <font>
        <color rgb="FFFF0000"/>
      </font>
    </dxf>
    <dxf>
      <font>
        <b/>
        <i val="0"/>
        <color rgb="FFFF0000"/>
      </font>
    </dxf>
    <dxf>
      <font>
        <b val="0"/>
        <i val="0"/>
        <color theme="0"/>
      </font>
      <fill>
        <patternFill patternType="solid">
          <bgColor theme="0"/>
        </patternFill>
      </fill>
      <border>
        <left/>
        <right/>
        <top/>
        <bottom/>
      </border>
    </dxf>
    <dxf>
      <font>
        <b val="0"/>
        <i val="0"/>
        <color theme="0"/>
      </font>
      <fill>
        <patternFill>
          <bgColor theme="0"/>
        </patternFill>
      </fill>
      <border>
        <left/>
        <right/>
        <top style="thin">
          <color auto="1"/>
        </top>
        <bottom/>
        <vertical/>
        <horizontal/>
      </border>
    </dxf>
    <dxf>
      <font>
        <b/>
        <i val="0"/>
        <color rgb="FFFF0000"/>
      </font>
    </dxf>
    <dxf>
      <font>
        <color rgb="FFFF0000"/>
      </font>
    </dxf>
    <dxf>
      <font>
        <b val="0"/>
        <i val="0"/>
        <color theme="0"/>
      </font>
      <fill>
        <patternFill patternType="solid">
          <bgColor theme="0"/>
        </patternFill>
      </fill>
      <border>
        <left/>
        <right/>
        <top/>
        <bottom/>
      </border>
    </dxf>
    <dxf>
      <font>
        <b val="0"/>
        <i val="0"/>
        <color theme="0"/>
      </font>
      <fill>
        <patternFill patternType="solid">
          <bgColor theme="0"/>
        </patternFill>
      </fill>
      <border>
        <left/>
        <right/>
        <top/>
        <bottom/>
      </border>
    </dxf>
    <dxf>
      <font>
        <b val="0"/>
        <i val="0"/>
        <color theme="0"/>
      </font>
      <fill>
        <patternFill>
          <bgColor theme="0"/>
        </patternFill>
      </fill>
      <border>
        <left/>
        <right/>
        <top style="thin">
          <color auto="1"/>
        </top>
        <bottom/>
        <vertical/>
        <horizontal/>
      </border>
    </dxf>
    <dxf>
      <font>
        <b val="0"/>
        <i val="0"/>
        <color theme="0"/>
      </font>
      <fill>
        <patternFill patternType="solid">
          <bgColor theme="0"/>
        </patternFill>
      </fill>
      <border>
        <left/>
        <right/>
        <top/>
        <bottom/>
      </border>
    </dxf>
    <dxf>
      <font>
        <b val="0"/>
        <i val="0"/>
        <color theme="0"/>
      </font>
      <fill>
        <patternFill>
          <bgColor theme="0"/>
        </patternFill>
      </fill>
      <border>
        <left/>
        <right/>
        <top style="thin">
          <color auto="1"/>
        </top>
        <bottom/>
        <vertical/>
        <horizontal/>
      </border>
    </dxf>
    <dxf>
      <font>
        <b val="0"/>
        <i val="0"/>
        <color theme="0"/>
      </font>
      <fill>
        <patternFill patternType="solid">
          <bgColor theme="0"/>
        </patternFill>
      </fill>
      <border>
        <left/>
        <right/>
        <top/>
        <bottom/>
      </border>
    </dxf>
    <dxf>
      <font>
        <b val="0"/>
        <i val="0"/>
        <color theme="0"/>
      </font>
      <fill>
        <patternFill>
          <bgColor theme="0"/>
        </patternFill>
      </fill>
      <border>
        <left/>
        <right/>
        <top style="thin">
          <color auto="1"/>
        </top>
        <bottom/>
        <vertical/>
        <horizontal/>
      </border>
    </dxf>
    <dxf>
      <font>
        <b/>
        <i val="0"/>
        <color rgb="FFFF0000"/>
      </font>
    </dxf>
    <dxf>
      <font>
        <b/>
        <i val="0"/>
        <color rgb="FFFF0000"/>
      </font>
    </dxf>
    <dxf>
      <font>
        <condense val="0"/>
        <extend val="0"/>
        <color indexed="9"/>
      </font>
      <fill>
        <patternFill>
          <bgColor indexed="9"/>
        </patternFill>
      </fill>
      <border>
        <left/>
        <right/>
        <top/>
        <bottom style="thin">
          <color indexed="64"/>
        </bottom>
      </border>
    </dxf>
    <dxf>
      <font>
        <condense val="0"/>
        <extend val="0"/>
        <color indexed="9"/>
      </font>
      <fill>
        <patternFill>
          <bgColor indexed="9"/>
        </patternFill>
      </fill>
      <border>
        <left style="thin">
          <color indexed="64"/>
        </left>
        <right/>
        <top/>
        <bottom/>
      </border>
    </dxf>
    <dxf>
      <font>
        <b val="0"/>
        <i val="0"/>
        <color theme="0"/>
      </font>
      <fill>
        <patternFill>
          <bgColor theme="0"/>
        </patternFill>
      </fill>
      <border>
        <left/>
        <right/>
        <top style="thin">
          <color auto="1"/>
        </top>
        <bottom/>
        <vertical/>
        <horizontal/>
      </border>
    </dxf>
    <dxf>
      <font>
        <b/>
        <i val="0"/>
        <color rgb="FFFF0000"/>
      </font>
    </dxf>
    <dxf>
      <font>
        <b/>
        <i val="0"/>
        <color rgb="FFFF0000"/>
      </font>
    </dxf>
    <dxf>
      <font>
        <b/>
        <i val="0"/>
        <color rgb="FFFF0000"/>
      </font>
    </dxf>
    <dxf>
      <font>
        <b/>
        <i val="0"/>
        <color rgb="FFFF0000"/>
      </font>
    </dxf>
    <dxf>
      <font>
        <b/>
        <i val="0"/>
        <color rgb="FFFF0000"/>
      </font>
    </dxf>
    <dxf>
      <font>
        <b/>
        <i val="0"/>
        <color rgb="FF00B050"/>
      </font>
      <fill>
        <patternFill>
          <bgColor indexed="9"/>
        </patternFill>
      </fill>
      <border>
        <left style="thin">
          <color indexed="64"/>
        </left>
        <right style="thin">
          <color indexed="64"/>
        </right>
        <top style="thin">
          <color indexed="64"/>
        </top>
        <bottom style="thin">
          <color indexed="64"/>
        </bottom>
      </border>
    </dxf>
    <dxf>
      <font>
        <color rgb="FFFF0000"/>
      </font>
    </dxf>
    <dxf>
      <font>
        <color rgb="FFFF0000"/>
      </font>
    </dxf>
    <dxf>
      <font>
        <color theme="0"/>
      </font>
      <fill>
        <patternFill>
          <bgColor theme="0"/>
        </patternFill>
      </fill>
      <border>
        <left/>
        <right/>
        <top/>
        <vertical/>
        <horizontal/>
      </border>
    </dxf>
    <dxf>
      <font>
        <color theme="0"/>
      </font>
      <fill>
        <patternFill patternType="solid">
          <fgColor theme="0"/>
          <bgColor theme="0"/>
        </patternFill>
      </fill>
      <border>
        <left/>
        <right/>
        <top/>
        <bottom/>
        <vertical/>
        <horizontal/>
      </border>
    </dxf>
    <dxf>
      <font>
        <b/>
        <i val="0"/>
        <color rgb="FFFF0000"/>
      </font>
    </dxf>
    <dxf>
      <font>
        <color theme="0"/>
      </font>
    </dxf>
    <dxf>
      <font>
        <color theme="0"/>
      </font>
    </dxf>
    <dxf>
      <font>
        <color theme="0"/>
      </font>
    </dxf>
    <dxf>
      <font>
        <b/>
        <i val="0"/>
        <color rgb="FF00B050"/>
      </font>
    </dxf>
    <dxf>
      <font>
        <color rgb="FFFF0000"/>
      </font>
    </dxf>
    <dxf>
      <font>
        <b/>
        <i val="0"/>
        <color rgb="FFFF0000"/>
      </font>
    </dxf>
    <dxf>
      <font>
        <b/>
        <i val="0"/>
        <color rgb="FFFF0000"/>
      </font>
    </dxf>
    <dxf>
      <font>
        <b/>
        <i val="0"/>
        <color rgb="FF00B050"/>
      </font>
    </dxf>
    <dxf>
      <font>
        <color theme="0"/>
      </font>
    </dxf>
    <dxf>
      <font>
        <color theme="0"/>
      </font>
    </dxf>
    <dxf>
      <font>
        <color theme="0"/>
      </font>
    </dxf>
    <dxf>
      <font>
        <color theme="0"/>
      </font>
    </dxf>
    <dxf>
      <font>
        <color theme="0"/>
      </font>
    </dxf>
    <dxf>
      <font>
        <color theme="0"/>
      </font>
    </dxf>
    <dxf>
      <font>
        <b/>
        <i val="0"/>
        <color rgb="FF00B050"/>
      </font>
    </dxf>
    <dxf>
      <font>
        <b/>
        <i val="0"/>
        <color rgb="FFFF0000"/>
      </font>
    </dxf>
    <dxf>
      <font>
        <b/>
        <i val="0"/>
        <color rgb="FFFF0000"/>
      </font>
    </dxf>
    <dxf>
      <font>
        <b/>
        <i val="0"/>
        <color rgb="FFFF0000"/>
      </font>
    </dxf>
    <dxf>
      <font>
        <condense val="0"/>
        <extend val="0"/>
        <color indexed="9"/>
      </font>
      <fill>
        <patternFill>
          <bgColor indexed="9"/>
        </patternFill>
      </fill>
      <border>
        <left/>
        <right/>
        <top/>
        <bottom/>
      </border>
    </dxf>
    <dxf>
      <fill>
        <patternFill>
          <bgColor indexed="9"/>
        </patternFill>
      </fill>
      <border>
        <left style="thin">
          <color indexed="64"/>
        </left>
        <right style="thin">
          <color indexed="64"/>
        </right>
        <top/>
        <bottom/>
      </border>
    </dxf>
  </dxfs>
  <tableStyles count="1" defaultTableStyle="TableStyleMedium2" defaultPivotStyle="PivotStyleLight16">
    <tableStyle name="MySqlDefault" pivot="0" table="0" count="0" xr9:uid="{00000000-0011-0000-FFFF-FFFF00000000}"/>
  </tableStyles>
  <colors>
    <mruColors>
      <color rgb="FFFFFF99"/>
      <color rgb="FFFFFFCC"/>
      <color rgb="FF158F98"/>
      <color rgb="FFF58220"/>
      <color rgb="FFFFF4D1"/>
      <color rgb="FFFAC090"/>
      <color rgb="FF99CC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e.eix.com\workgroup\ESM3\planning\RFO\IDER%202017\Offer%20Templates\SCE_IDER_RFO-OFFER_WORKBOOK-Energy_Efficiency-BTM%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ront Page"/>
      <sheetName val="Incrementality"/>
      <sheetName val="Project Information"/>
      <sheetName val="Profile"/>
      <sheetName val="SCE_IDER_RFO-OFFER_WORKBOOK-Ene"/>
    </sheetNames>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Circuit" displayName="tbl_Circuit" ref="R8:S13" totalsRowShown="0" headerRowDxfId="3" dataDxfId="2">
  <autoFilter ref="R8:S13" xr:uid="{00000000-0009-0000-0100-000001000000}"/>
  <tableColumns count="2">
    <tableColumn id="1" xr3:uid="{00000000-0010-0000-0000-000001000000}" name="Substation" dataDxfId="1"/>
    <tableColumn id="2" xr3:uid="{00000000-0010-0000-0000-000002000000}" name="Circui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pageSetUpPr autoPageBreaks="0" fitToPage="1"/>
  </sheetPr>
  <dimension ref="A1:K45"/>
  <sheetViews>
    <sheetView showGridLines="0" zoomScale="85" zoomScaleNormal="85" zoomScaleSheetLayoutView="85" zoomScalePageLayoutView="40" workbookViewId="0" xr3:uid="{AEA406A1-0E4B-5B11-9CD5-51D6E497D94C}">
      <selection activeCell="B14" sqref="B14:D14"/>
    </sheetView>
  </sheetViews>
  <sheetFormatPr defaultColWidth="0" defaultRowHeight="12.75" customHeight="1" zeroHeight="1"/>
  <cols>
    <col min="1" max="1" width="3.85546875" style="56" customWidth="1"/>
    <col min="2" max="2" width="16" style="56" customWidth="1"/>
    <col min="3" max="3" width="21.140625" style="56" customWidth="1"/>
    <col min="4" max="4" width="1.28515625" style="56" customWidth="1"/>
    <col min="5" max="5" width="23.5703125" style="56" customWidth="1"/>
    <col min="6" max="6" width="20.7109375" style="56" customWidth="1"/>
    <col min="7" max="7" width="20.5703125" style="56" customWidth="1"/>
    <col min="8" max="9" width="28.42578125" style="56" customWidth="1"/>
    <col min="10" max="10" width="5.85546875" style="56" customWidth="1"/>
    <col min="11" max="12" width="18.7109375" style="56" hidden="1" customWidth="1"/>
    <col min="13" max="16384" width="18.7109375" style="56" hidden="1"/>
  </cols>
  <sheetData>
    <row r="1" spans="1:11" ht="28.5">
      <c r="A1" s="276" t="s">
        <v>0</v>
      </c>
      <c r="B1" s="277"/>
      <c r="C1" s="277"/>
      <c r="D1" s="277"/>
      <c r="E1" s="277"/>
      <c r="F1" s="277"/>
      <c r="G1" s="277"/>
      <c r="H1" s="277"/>
      <c r="I1" s="277"/>
      <c r="J1" s="278"/>
      <c r="K1" s="54" t="s">
        <v>1</v>
      </c>
    </row>
    <row r="2" spans="1:11" ht="15.75">
      <c r="A2" s="209" t="s">
        <v>2</v>
      </c>
      <c r="B2" s="97"/>
      <c r="C2" s="97"/>
      <c r="D2" s="97"/>
      <c r="E2" s="97"/>
      <c r="F2" s="97"/>
      <c r="G2" s="97"/>
      <c r="H2" s="97"/>
      <c r="I2" s="97"/>
      <c r="J2" s="98"/>
      <c r="K2" s="97"/>
    </row>
    <row r="3" spans="1:11" ht="15.75">
      <c r="A3" s="279" t="s">
        <v>3</v>
      </c>
      <c r="B3" s="280"/>
      <c r="C3" s="280"/>
      <c r="D3" s="280"/>
      <c r="E3" s="280"/>
      <c r="F3" s="280"/>
      <c r="G3" s="280"/>
      <c r="H3" s="280"/>
      <c r="I3" s="280"/>
      <c r="J3" s="281"/>
      <c r="K3" s="97"/>
    </row>
    <row r="4" spans="1:11" ht="15.75">
      <c r="A4" s="99"/>
      <c r="B4" s="100"/>
      <c r="C4" s="100"/>
      <c r="D4" s="101"/>
      <c r="E4" s="101"/>
      <c r="F4" s="100"/>
      <c r="G4" s="102"/>
      <c r="H4" s="102"/>
      <c r="I4" s="102"/>
      <c r="J4" s="103"/>
      <c r="K4" s="97"/>
    </row>
    <row r="5" spans="1:11" ht="15.6" customHeight="1">
      <c r="A5" s="99"/>
      <c r="B5" s="104" t="s">
        <v>4</v>
      </c>
      <c r="C5" s="282" t="s">
        <v>5</v>
      </c>
      <c r="D5" s="282"/>
      <c r="E5" s="282"/>
      <c r="F5" s="105" t="s">
        <v>6</v>
      </c>
      <c r="G5" s="100" t="s">
        <v>7</v>
      </c>
      <c r="H5" s="102"/>
      <c r="I5" s="102"/>
      <c r="J5" s="103"/>
      <c r="K5" s="97"/>
    </row>
    <row r="6" spans="1:11" ht="15.75">
      <c r="A6" s="99"/>
      <c r="B6" s="100"/>
      <c r="C6" s="282"/>
      <c r="D6" s="282"/>
      <c r="E6" s="282"/>
      <c r="F6" s="106" t="s">
        <v>8</v>
      </c>
      <c r="G6" s="100" t="s">
        <v>9</v>
      </c>
      <c r="H6" s="102"/>
      <c r="I6" s="102"/>
      <c r="J6" s="103"/>
      <c r="K6" s="97"/>
    </row>
    <row r="7" spans="1:11" ht="15.75">
      <c r="A7" s="99"/>
      <c r="B7" s="100"/>
      <c r="C7" s="107"/>
      <c r="D7" s="101"/>
      <c r="E7" s="101"/>
      <c r="F7" s="108" t="s">
        <v>10</v>
      </c>
      <c r="G7" s="100" t="s">
        <v>11</v>
      </c>
      <c r="H7" s="102"/>
      <c r="I7" s="102"/>
      <c r="J7" s="103"/>
      <c r="K7" s="97"/>
    </row>
    <row r="8" spans="1:11" ht="15.75">
      <c r="A8" s="99"/>
      <c r="B8" s="109" t="s">
        <v>12</v>
      </c>
      <c r="C8" s="100" t="s">
        <v>13</v>
      </c>
      <c r="D8" s="101"/>
      <c r="E8" s="101"/>
      <c r="F8" s="110" t="s">
        <v>14</v>
      </c>
      <c r="G8" s="100" t="s">
        <v>15</v>
      </c>
      <c r="H8" s="102"/>
      <c r="I8" s="102"/>
      <c r="J8" s="103"/>
      <c r="K8" s="97"/>
    </row>
    <row r="9" spans="1:11" ht="15.75" customHeight="1">
      <c r="A9" s="99"/>
      <c r="B9" s="111"/>
      <c r="C9" s="100" t="s">
        <v>16</v>
      </c>
      <c r="D9" s="101"/>
      <c r="E9" s="101"/>
      <c r="F9" s="112" t="s">
        <v>17</v>
      </c>
      <c r="G9" s="100" t="s">
        <v>18</v>
      </c>
      <c r="H9" s="102"/>
      <c r="I9" s="102"/>
      <c r="J9" s="103"/>
      <c r="K9" s="97"/>
    </row>
    <row r="10" spans="1:11" ht="15.75">
      <c r="A10" s="99"/>
      <c r="B10" s="100"/>
      <c r="C10" s="100"/>
      <c r="D10" s="101"/>
      <c r="E10" s="101"/>
      <c r="F10" s="100"/>
      <c r="G10" s="102"/>
      <c r="H10" s="102"/>
      <c r="I10" s="102"/>
      <c r="J10" s="103"/>
      <c r="K10" s="97"/>
    </row>
    <row r="11" spans="1:11" s="57" customFormat="1" ht="15.75" customHeight="1">
      <c r="A11" s="283" t="s">
        <v>19</v>
      </c>
      <c r="B11" s="284"/>
      <c r="C11" s="284"/>
      <c r="D11" s="284"/>
      <c r="E11" s="284"/>
      <c r="F11" s="284"/>
      <c r="G11" s="284"/>
      <c r="H11" s="284"/>
      <c r="I11" s="284"/>
      <c r="J11" s="285"/>
      <c r="K11" s="107"/>
    </row>
    <row r="12" spans="1:11" s="57" customFormat="1" ht="19.5" customHeight="1">
      <c r="A12" s="99"/>
      <c r="B12" s="102"/>
      <c r="C12" s="102"/>
      <c r="D12" s="107"/>
      <c r="E12" s="113"/>
      <c r="F12" s="113"/>
      <c r="G12" s="113"/>
      <c r="H12" s="113"/>
      <c r="I12" s="102"/>
      <c r="J12" s="103"/>
      <c r="K12" s="107"/>
    </row>
    <row r="13" spans="1:11" s="57" customFormat="1" ht="15.75">
      <c r="A13" s="99"/>
      <c r="B13" s="286" t="s">
        <v>20</v>
      </c>
      <c r="C13" s="286"/>
      <c r="D13" s="286"/>
      <c r="E13" s="114" t="s">
        <v>21</v>
      </c>
      <c r="F13" s="115"/>
      <c r="G13" s="115"/>
      <c r="H13" s="115"/>
      <c r="I13" s="115"/>
      <c r="J13" s="115"/>
      <c r="K13" s="107"/>
    </row>
    <row r="14" spans="1:11" s="57" customFormat="1" ht="15.75">
      <c r="A14" s="99"/>
      <c r="B14" s="287" t="s">
        <v>22</v>
      </c>
      <c r="C14" s="287"/>
      <c r="D14" s="287"/>
      <c r="E14" s="116" t="s">
        <v>23</v>
      </c>
      <c r="F14" s="117"/>
      <c r="G14" s="117"/>
      <c r="H14" s="117"/>
      <c r="I14" s="117"/>
      <c r="J14" s="117"/>
      <c r="K14" s="107"/>
    </row>
    <row r="15" spans="1:11" s="57" customFormat="1" ht="15.75">
      <c r="A15" s="99"/>
      <c r="B15" s="288" t="s">
        <v>24</v>
      </c>
      <c r="C15" s="288"/>
      <c r="D15" s="288"/>
      <c r="E15" s="118" t="s">
        <v>25</v>
      </c>
      <c r="F15" s="119"/>
      <c r="G15" s="119"/>
      <c r="H15" s="119"/>
      <c r="I15" s="119"/>
      <c r="J15" s="119"/>
      <c r="K15" s="107"/>
    </row>
    <row r="16" spans="1:11" s="57" customFormat="1" ht="15.75">
      <c r="A16" s="99"/>
      <c r="B16" s="289" t="s">
        <v>26</v>
      </c>
      <c r="C16" s="288"/>
      <c r="D16" s="288"/>
      <c r="E16" s="180" t="s">
        <v>27</v>
      </c>
      <c r="F16" s="119"/>
      <c r="G16" s="119"/>
      <c r="H16" s="119"/>
      <c r="I16" s="119"/>
      <c r="J16" s="119"/>
      <c r="K16" s="107"/>
    </row>
    <row r="17" spans="1:11" s="57" customFormat="1" ht="15.75">
      <c r="A17" s="99"/>
      <c r="B17" s="289" t="s">
        <v>28</v>
      </c>
      <c r="C17" s="289"/>
      <c r="D17" s="289"/>
      <c r="E17" s="118" t="s">
        <v>29</v>
      </c>
      <c r="F17" s="119"/>
      <c r="G17" s="119"/>
      <c r="H17" s="119"/>
      <c r="I17" s="119"/>
      <c r="J17" s="119"/>
      <c r="K17" s="107"/>
    </row>
    <row r="18" spans="1:11" s="57" customFormat="1" ht="19.5" customHeight="1">
      <c r="A18" s="99"/>
      <c r="B18" s="102"/>
      <c r="C18" s="102"/>
      <c r="D18" s="107"/>
      <c r="E18" s="113"/>
      <c r="F18" s="113"/>
      <c r="G18" s="113"/>
      <c r="H18" s="113"/>
      <c r="I18" s="102"/>
      <c r="J18" s="103"/>
      <c r="K18" s="107"/>
    </row>
    <row r="19" spans="1:11" ht="15.75">
      <c r="A19" s="269" t="s">
        <v>30</v>
      </c>
      <c r="B19" s="270"/>
      <c r="C19" s="270"/>
      <c r="D19" s="270"/>
      <c r="E19" s="270"/>
      <c r="F19" s="270"/>
      <c r="G19" s="270"/>
      <c r="H19" s="270"/>
      <c r="I19" s="270"/>
      <c r="J19" s="271"/>
      <c r="K19" s="97"/>
    </row>
    <row r="20" spans="1:11" ht="15.75">
      <c r="A20" s="120"/>
      <c r="B20" s="121" t="s">
        <v>31</v>
      </c>
      <c r="C20" s="121"/>
      <c r="D20" s="121"/>
      <c r="E20" s="121"/>
      <c r="F20" s="121"/>
      <c r="G20" s="121"/>
      <c r="H20" s="121"/>
      <c r="I20" s="121"/>
      <c r="J20" s="122"/>
      <c r="K20" s="97"/>
    </row>
    <row r="21" spans="1:11" ht="15.75">
      <c r="A21" s="120"/>
      <c r="B21" s="121" t="s">
        <v>32</v>
      </c>
      <c r="C21" s="121"/>
      <c r="D21" s="121"/>
      <c r="E21" s="121"/>
      <c r="F21" s="121"/>
      <c r="G21" s="121"/>
      <c r="H21" s="121"/>
      <c r="I21" s="121"/>
      <c r="J21" s="122"/>
      <c r="K21" s="97"/>
    </row>
    <row r="22" spans="1:11" ht="15.6" customHeight="1">
      <c r="A22" s="120"/>
      <c r="B22" s="290" t="s">
        <v>33</v>
      </c>
      <c r="C22" s="290"/>
      <c r="D22" s="290"/>
      <c r="E22" s="290"/>
      <c r="F22" s="290"/>
      <c r="G22" s="290"/>
      <c r="H22" s="290"/>
      <c r="I22" s="290"/>
      <c r="J22" s="125"/>
      <c r="K22" s="97"/>
    </row>
    <row r="23" spans="1:11" ht="15.75">
      <c r="A23" s="120"/>
      <c r="B23" s="292" t="s">
        <v>34</v>
      </c>
      <c r="C23" s="290"/>
      <c r="D23" s="290"/>
      <c r="E23" s="290"/>
      <c r="F23" s="290"/>
      <c r="G23" s="290"/>
      <c r="H23" s="123"/>
      <c r="I23" s="124"/>
      <c r="J23" s="125"/>
      <c r="K23" s="97"/>
    </row>
    <row r="24" spans="1:11" ht="16.5" customHeight="1">
      <c r="A24" s="126"/>
      <c r="B24" s="268"/>
      <c r="C24" s="268"/>
      <c r="D24" s="268"/>
      <c r="E24" s="268"/>
      <c r="F24" s="268"/>
      <c r="G24" s="268"/>
      <c r="H24" s="268"/>
      <c r="I24" s="127"/>
      <c r="J24" s="128"/>
      <c r="K24" s="97"/>
    </row>
    <row r="25" spans="1:11" s="57" customFormat="1" ht="18" customHeight="1">
      <c r="A25" s="269" t="s">
        <v>35</v>
      </c>
      <c r="B25" s="270"/>
      <c r="C25" s="270"/>
      <c r="D25" s="270"/>
      <c r="E25" s="270"/>
      <c r="F25" s="270"/>
      <c r="G25" s="270"/>
      <c r="H25" s="270"/>
      <c r="I25" s="270"/>
      <c r="J25" s="271"/>
      <c r="K25" s="107"/>
    </row>
    <row r="26" spans="1:11" s="57" customFormat="1" ht="15.6" customHeight="1">
      <c r="A26" s="120"/>
      <c r="B26" s="272" t="s">
        <v>36</v>
      </c>
      <c r="C26" s="272"/>
      <c r="D26" s="272"/>
      <c r="E26" s="272"/>
      <c r="F26" s="272"/>
      <c r="G26" s="272"/>
      <c r="H26" s="272"/>
      <c r="I26" s="272"/>
      <c r="J26" s="122"/>
      <c r="K26" s="107"/>
    </row>
    <row r="27" spans="1:11" s="57" customFormat="1" ht="30.6" hidden="1" customHeight="1">
      <c r="A27" s="120"/>
      <c r="B27" s="273"/>
      <c r="C27" s="273"/>
      <c r="D27" s="273"/>
      <c r="E27" s="273"/>
      <c r="F27" s="273"/>
      <c r="G27" s="273"/>
      <c r="H27" s="273"/>
      <c r="I27" s="273"/>
      <c r="J27" s="274"/>
      <c r="K27" s="107"/>
    </row>
    <row r="28" spans="1:11" s="57" customFormat="1" ht="45" hidden="1" customHeight="1">
      <c r="A28" s="120"/>
      <c r="B28" s="272"/>
      <c r="C28" s="272"/>
      <c r="D28" s="272"/>
      <c r="E28" s="272"/>
      <c r="F28" s="272"/>
      <c r="G28" s="272"/>
      <c r="H28" s="272"/>
      <c r="I28" s="272"/>
      <c r="J28" s="275"/>
      <c r="K28" s="107"/>
    </row>
    <row r="29" spans="1:11" s="57" customFormat="1" ht="15.75">
      <c r="A29" s="120"/>
      <c r="B29" s="272" t="s">
        <v>37</v>
      </c>
      <c r="C29" s="272"/>
      <c r="D29" s="272"/>
      <c r="E29" s="272"/>
      <c r="F29" s="272"/>
      <c r="G29" s="272"/>
      <c r="H29" s="272"/>
      <c r="I29" s="272"/>
      <c r="J29" s="275"/>
      <c r="K29" s="107"/>
    </row>
    <row r="30" spans="1:11" s="57" customFormat="1" ht="16.899999999999999" customHeight="1">
      <c r="A30" s="120"/>
      <c r="B30" s="272" t="s">
        <v>38</v>
      </c>
      <c r="C30" s="272"/>
      <c r="D30" s="272"/>
      <c r="E30" s="272"/>
      <c r="F30" s="272"/>
      <c r="G30" s="272"/>
      <c r="H30" s="272"/>
      <c r="I30" s="272"/>
      <c r="J30" s="275"/>
      <c r="K30" s="107"/>
    </row>
    <row r="31" spans="1:11" s="57" customFormat="1" ht="16.899999999999999" customHeight="1">
      <c r="A31" s="120"/>
      <c r="B31" s="266" t="s">
        <v>39</v>
      </c>
      <c r="C31" s="266"/>
      <c r="D31" s="266"/>
      <c r="E31" s="266"/>
      <c r="F31" s="266"/>
      <c r="G31" s="266"/>
      <c r="H31" s="266"/>
      <c r="I31" s="266"/>
      <c r="J31" s="122"/>
      <c r="K31" s="107"/>
    </row>
    <row r="32" spans="1:11" s="57" customFormat="1" ht="16.899999999999999" customHeight="1">
      <c r="A32" s="120"/>
      <c r="B32" s="266" t="s">
        <v>40</v>
      </c>
      <c r="C32" s="266"/>
      <c r="D32" s="266"/>
      <c r="E32" s="266"/>
      <c r="F32" s="266"/>
      <c r="G32" s="266"/>
      <c r="H32" s="266"/>
      <c r="I32" s="266"/>
      <c r="J32" s="122"/>
      <c r="K32" s="107"/>
    </row>
    <row r="33" spans="1:11" s="57" customFormat="1" ht="16.899999999999999" customHeight="1">
      <c r="A33" s="120"/>
      <c r="B33" s="129"/>
      <c r="C33" s="129"/>
      <c r="D33" s="129"/>
      <c r="E33" s="129"/>
      <c r="F33" s="129"/>
      <c r="G33" s="129"/>
      <c r="H33" s="129"/>
      <c r="I33" s="129"/>
      <c r="J33" s="122"/>
      <c r="K33" s="107"/>
    </row>
    <row r="34" spans="1:11" s="57" customFormat="1" ht="16.899999999999999" customHeight="1">
      <c r="A34" s="269" t="s">
        <v>41</v>
      </c>
      <c r="B34" s="270"/>
      <c r="C34" s="270"/>
      <c r="D34" s="270"/>
      <c r="E34" s="270"/>
      <c r="F34" s="270"/>
      <c r="G34" s="270"/>
      <c r="H34" s="270"/>
      <c r="I34" s="270"/>
      <c r="J34" s="271"/>
      <c r="K34" s="107"/>
    </row>
    <row r="35" spans="1:11" s="57" customFormat="1" ht="16.899999999999999" customHeight="1">
      <c r="A35" s="178"/>
      <c r="B35" s="272" t="s">
        <v>42</v>
      </c>
      <c r="C35" s="272"/>
      <c r="D35" s="272"/>
      <c r="E35" s="272"/>
      <c r="F35" s="272"/>
      <c r="G35" s="272"/>
      <c r="H35" s="272"/>
      <c r="I35" s="272"/>
      <c r="J35" s="179"/>
      <c r="K35" s="107"/>
    </row>
    <row r="36" spans="1:11" s="57" customFormat="1" ht="16.899999999999999" customHeight="1">
      <c r="A36" s="120"/>
      <c r="B36" s="291" t="s">
        <v>43</v>
      </c>
      <c r="C36" s="272"/>
      <c r="D36" s="272"/>
      <c r="E36" s="272"/>
      <c r="F36" s="272"/>
      <c r="G36" s="272"/>
      <c r="H36" s="272"/>
      <c r="I36" s="272"/>
      <c r="J36" s="122"/>
      <c r="K36" s="107"/>
    </row>
    <row r="37" spans="1:11" s="57" customFormat="1" ht="16.899999999999999" customHeight="1">
      <c r="A37" s="120"/>
      <c r="B37" s="291" t="s">
        <v>44</v>
      </c>
      <c r="C37" s="273"/>
      <c r="D37" s="273"/>
      <c r="E37" s="273"/>
      <c r="F37" s="273"/>
      <c r="G37" s="273"/>
      <c r="H37" s="273"/>
      <c r="I37" s="124"/>
      <c r="J37" s="122"/>
      <c r="K37" s="107"/>
    </row>
    <row r="38" spans="1:11" s="57" customFormat="1" ht="16.899999999999999" customHeight="1">
      <c r="A38" s="120"/>
      <c r="B38" s="273"/>
      <c r="C38" s="273"/>
      <c r="D38" s="273"/>
      <c r="E38" s="273"/>
      <c r="F38" s="273"/>
      <c r="G38" s="273"/>
      <c r="H38" s="273"/>
      <c r="I38" s="124"/>
      <c r="J38" s="125"/>
      <c r="K38" s="107"/>
    </row>
    <row r="39" spans="1:11" s="57" customFormat="1" ht="16.899999999999999" customHeight="1">
      <c r="A39" s="269" t="s">
        <v>45</v>
      </c>
      <c r="B39" s="270"/>
      <c r="C39" s="270"/>
      <c r="D39" s="270"/>
      <c r="E39" s="270"/>
      <c r="F39" s="270"/>
      <c r="G39" s="270"/>
      <c r="H39" s="270"/>
      <c r="I39" s="270"/>
      <c r="J39" s="271"/>
      <c r="K39" s="107"/>
    </row>
    <row r="40" spans="1:11" s="57" customFormat="1" ht="15.75">
      <c r="A40" s="120"/>
      <c r="B40" s="272" t="s">
        <v>42</v>
      </c>
      <c r="C40" s="272"/>
      <c r="D40" s="272"/>
      <c r="E40" s="272"/>
      <c r="F40" s="272"/>
      <c r="G40" s="272"/>
      <c r="H40" s="272"/>
      <c r="I40" s="272"/>
      <c r="J40" s="122"/>
      <c r="K40" s="107"/>
    </row>
    <row r="41" spans="1:11" s="57" customFormat="1" ht="15.75">
      <c r="A41" s="120"/>
      <c r="B41" s="130" t="s">
        <v>46</v>
      </c>
      <c r="C41" s="129"/>
      <c r="D41" s="129"/>
      <c r="E41" s="129"/>
      <c r="F41" s="129"/>
      <c r="G41" s="129"/>
      <c r="H41" s="129"/>
      <c r="I41" s="129"/>
      <c r="J41" s="122"/>
      <c r="K41" s="107"/>
    </row>
    <row r="42" spans="1:11" s="57" customFormat="1" ht="7.9" customHeight="1">
      <c r="A42" s="120"/>
      <c r="B42" s="273"/>
      <c r="C42" s="273"/>
      <c r="D42" s="273"/>
      <c r="E42" s="273"/>
      <c r="F42" s="273"/>
      <c r="G42" s="273"/>
      <c r="H42" s="273"/>
      <c r="I42" s="273"/>
      <c r="J42" s="274"/>
      <c r="K42" s="107"/>
    </row>
    <row r="43" spans="1:11" ht="7.9" customHeight="1">
      <c r="A43" s="126"/>
      <c r="B43" s="266"/>
      <c r="C43" s="266"/>
      <c r="D43" s="266"/>
      <c r="E43" s="266"/>
      <c r="F43" s="266"/>
      <c r="G43" s="266"/>
      <c r="H43" s="266"/>
      <c r="I43" s="266"/>
      <c r="J43" s="267"/>
      <c r="K43" s="97"/>
    </row>
    <row r="44" spans="1:11" ht="18" customHeight="1">
      <c r="A44" s="263" t="s">
        <v>47</v>
      </c>
      <c r="B44" s="264"/>
      <c r="C44" s="264"/>
      <c r="D44" s="264"/>
      <c r="E44" s="264"/>
      <c r="F44" s="264"/>
      <c r="G44" s="264"/>
      <c r="H44" s="264"/>
      <c r="I44" s="264"/>
      <c r="J44" s="265"/>
      <c r="K44" s="97"/>
    </row>
    <row r="45" spans="1:11" ht="12.75" hidden="1" customHeight="1">
      <c r="A45" s="54" t="s">
        <v>1</v>
      </c>
      <c r="B45" s="97"/>
      <c r="C45" s="97"/>
      <c r="D45" s="97"/>
      <c r="E45" s="97"/>
      <c r="F45" s="97"/>
      <c r="G45" s="97"/>
      <c r="H45" s="97"/>
      <c r="I45" s="97"/>
      <c r="J45" s="97"/>
      <c r="K45" s="97"/>
    </row>
  </sheetData>
  <sheetProtection algorithmName="SHA-512" hashValue="Sem+P/wZp/CgY7YxPH6O3m1HBpegOAI1RXU+aY4zHE7G8k6pih9weVs8ZZjIBDiIqG9CeylaWcKcQkOXz9fquQ==" saltValue="lgptQtT5fkbaTbLz1uMn0w==" spinCount="100000" sheet="1" objects="1" scenarios="1" selectLockedCells="1"/>
  <mergeCells count="31">
    <mergeCell ref="B22:I22"/>
    <mergeCell ref="B36:I36"/>
    <mergeCell ref="B37:H37"/>
    <mergeCell ref="B38:H38"/>
    <mergeCell ref="B16:D16"/>
    <mergeCell ref="B23:G23"/>
    <mergeCell ref="A1:J1"/>
    <mergeCell ref="A3:J3"/>
    <mergeCell ref="C5:E6"/>
    <mergeCell ref="A19:J19"/>
    <mergeCell ref="A11:J11"/>
    <mergeCell ref="B13:D13"/>
    <mergeCell ref="B14:D14"/>
    <mergeCell ref="B15:D15"/>
    <mergeCell ref="B17:D17"/>
    <mergeCell ref="A44:J44"/>
    <mergeCell ref="B43:J43"/>
    <mergeCell ref="B24:H24"/>
    <mergeCell ref="A39:J39"/>
    <mergeCell ref="A25:J25"/>
    <mergeCell ref="B26:I26"/>
    <mergeCell ref="B27:J27"/>
    <mergeCell ref="B28:J28"/>
    <mergeCell ref="B29:J29"/>
    <mergeCell ref="B30:J30"/>
    <mergeCell ref="B31:I31"/>
    <mergeCell ref="B32:I32"/>
    <mergeCell ref="B40:I40"/>
    <mergeCell ref="B42:J42"/>
    <mergeCell ref="A34:J34"/>
    <mergeCell ref="B35:I35"/>
  </mergeCells>
  <conditionalFormatting sqref="A4:J4 A6:A9 A10:J10 A5:C5 B8:C9 F5:G5 J5:J9 D7:G9">
    <cfRule type="expression" priority="10">
      <formula>CELL("Protect",A4)=1</formula>
    </cfRule>
  </conditionalFormatting>
  <conditionalFormatting sqref="G6">
    <cfRule type="expression" priority="9">
      <formula>CELL("Protect",G6)=1</formula>
    </cfRule>
  </conditionalFormatting>
  <conditionalFormatting sqref="B6">
    <cfRule type="expression" priority="8">
      <formula>CELL("Protect",B6)=1</formula>
    </cfRule>
  </conditionalFormatting>
  <conditionalFormatting sqref="B7">
    <cfRule type="expression" priority="7">
      <formula>CELL("Protect",B7)=1</formula>
    </cfRule>
  </conditionalFormatting>
  <conditionalFormatting sqref="H5:I9">
    <cfRule type="expression" priority="6">
      <formula>CELL("Protect",H5)=1</formula>
    </cfRule>
  </conditionalFormatting>
  <conditionalFormatting sqref="A11:XFD15 A17:XFD18">
    <cfRule type="expression" priority="5">
      <formula>CELL("Protect",A11)=1</formula>
    </cfRule>
  </conditionalFormatting>
  <conditionalFormatting sqref="A16 E16:XFD16">
    <cfRule type="expression" priority="2">
      <formula>CELL("Protect",A16)=1</formula>
    </cfRule>
  </conditionalFormatting>
  <conditionalFormatting sqref="B16:D16">
    <cfRule type="expression" priority="1">
      <formula>CELL("Protect",B16)=1</formula>
    </cfRule>
  </conditionalFormatting>
  <dataValidations disablePrompts="1" count="1">
    <dataValidation type="list" allowBlank="1" showInputMessage="1" showErrorMessage="1" sqref="B9" xr:uid="{00000000-0002-0000-0000-000000000000}">
      <formula1>"Choice 1, Choice 2"</formula1>
    </dataValidation>
  </dataValidations>
  <hyperlinks>
    <hyperlink ref="B14" location="'Instructions'!A1" display="Instructions" xr:uid="{00000000-0004-0000-0000-000000000000}"/>
    <hyperlink ref="B15" location="'Front Page'!A1" display="Front page" xr:uid="{00000000-0004-0000-0000-000001000000}"/>
    <hyperlink ref="B17" location="'1.8 '!A1" display="'1.8 '!A1" xr:uid="{00000000-0004-0000-0000-000002000000}"/>
    <hyperlink ref="B17:D17" location="'Bid Parameters'!A1" display="Bid Parameters" xr:uid="{00000000-0004-0000-0000-000003000000}"/>
    <hyperlink ref="B15:D15" location="'Front Page'!A1" display="Front Page" xr:uid="{00000000-0004-0000-0000-000004000000}"/>
    <hyperlink ref="B16:D16" location="Incrementality!A1" display="Incrementality" xr:uid="{00000000-0004-0000-0000-000005000000}"/>
  </hyperlinks>
  <printOptions horizontalCentered="1" verticalCentered="1"/>
  <pageMargins left="0.75" right="0.75" top="0.75" bottom="0.75" header="0.5" footer="0.5"/>
  <pageSetup scale="5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158F98"/>
    <pageSetUpPr fitToPage="1"/>
  </sheetPr>
  <dimension ref="A1:T59"/>
  <sheetViews>
    <sheetView tabSelected="1" zoomScaleNormal="100" zoomScaleSheetLayoutView="70" zoomScalePageLayoutView="40" workbookViewId="0" xr3:uid="{958C4451-9541-5A59-BF78-D2F731DF1C81}">
      <selection activeCell="A57" sqref="A57:L57"/>
    </sheetView>
  </sheetViews>
  <sheetFormatPr defaultColWidth="0" defaultRowHeight="12.75" customHeight="1" zeroHeight="1"/>
  <cols>
    <col min="1" max="3" width="10.7109375" style="2" customWidth="1"/>
    <col min="4" max="4" width="9.140625" style="2" customWidth="1"/>
    <col min="5" max="5" width="17.7109375" style="2" customWidth="1"/>
    <col min="6" max="12" width="9.140625" style="2" customWidth="1"/>
    <col min="13" max="13" width="0.140625" style="2" customWidth="1"/>
    <col min="14" max="15" width="5.7109375" style="2" hidden="1" customWidth="1"/>
    <col min="16" max="17" width="3.85546875" style="2" hidden="1" customWidth="1"/>
    <col min="18" max="18" width="5.7109375" style="2" hidden="1" customWidth="1"/>
    <col min="19" max="19" width="13.28515625" style="2" hidden="1" customWidth="1"/>
    <col min="20" max="20" width="20.28515625" style="2" hidden="1" customWidth="1"/>
    <col min="21" max="16384" width="18.7109375" style="2" hidden="1"/>
  </cols>
  <sheetData>
    <row r="1" spans="1:14">
      <c r="A1" s="208" t="s">
        <v>48</v>
      </c>
      <c r="B1" s="253"/>
      <c r="C1" s="253"/>
      <c r="D1" s="253"/>
      <c r="E1" s="253"/>
      <c r="F1" s="253"/>
      <c r="G1" s="253"/>
      <c r="H1" s="253"/>
      <c r="I1" s="253"/>
      <c r="J1" s="253"/>
      <c r="K1" s="253"/>
      <c r="L1" s="1"/>
      <c r="N1" s="54" t="s">
        <v>1</v>
      </c>
    </row>
    <row r="2" spans="1:14">
      <c r="A2" s="229" t="s">
        <v>49</v>
      </c>
      <c r="B2" s="4"/>
      <c r="C2" s="4"/>
      <c r="D2" s="4"/>
      <c r="E2" s="4"/>
      <c r="F2" s="4"/>
      <c r="G2" s="4"/>
      <c r="H2" s="4"/>
      <c r="I2" s="4"/>
      <c r="J2" s="4"/>
      <c r="K2" s="4"/>
      <c r="L2" s="5"/>
    </row>
    <row r="3" spans="1:14">
      <c r="A3" s="3"/>
      <c r="B3" s="4"/>
      <c r="C3" s="4"/>
      <c r="D3" s="4"/>
      <c r="E3" s="4"/>
      <c r="F3" s="4"/>
      <c r="G3" s="4"/>
      <c r="H3" s="4"/>
      <c r="I3" s="4"/>
      <c r="J3" s="4"/>
      <c r="K3" s="4"/>
      <c r="L3" s="5"/>
    </row>
    <row r="4" spans="1:14" ht="13.15" customHeight="1">
      <c r="A4" s="309" t="s">
        <v>50</v>
      </c>
      <c r="B4" s="310"/>
      <c r="C4" s="310"/>
      <c r="D4" s="310"/>
      <c r="E4" s="310"/>
      <c r="F4" s="310"/>
      <c r="G4" s="310"/>
      <c r="H4" s="310"/>
      <c r="I4" s="310"/>
      <c r="J4" s="310"/>
      <c r="K4" s="310"/>
      <c r="L4" s="311"/>
    </row>
    <row r="5" spans="1:14" ht="13.15" customHeight="1">
      <c r="A5" s="309"/>
      <c r="B5" s="310"/>
      <c r="C5" s="310"/>
      <c r="D5" s="310"/>
      <c r="E5" s="310"/>
      <c r="F5" s="310"/>
      <c r="G5" s="310"/>
      <c r="H5" s="310"/>
      <c r="I5" s="310"/>
      <c r="J5" s="310"/>
      <c r="K5" s="310"/>
      <c r="L5" s="311"/>
    </row>
    <row r="6" spans="1:14" ht="4.9000000000000004" customHeight="1">
      <c r="A6" s="309"/>
      <c r="B6" s="310"/>
      <c r="C6" s="310"/>
      <c r="D6" s="310"/>
      <c r="E6" s="310"/>
      <c r="F6" s="310"/>
      <c r="G6" s="310"/>
      <c r="H6" s="310"/>
      <c r="I6" s="310"/>
      <c r="J6" s="310"/>
      <c r="K6" s="310"/>
      <c r="L6" s="311"/>
    </row>
    <row r="7" spans="1:14" ht="1.9" customHeight="1">
      <c r="A7" s="309"/>
      <c r="B7" s="310"/>
      <c r="C7" s="310"/>
      <c r="D7" s="310"/>
      <c r="E7" s="310"/>
      <c r="F7" s="310"/>
      <c r="G7" s="310"/>
      <c r="H7" s="310"/>
      <c r="I7" s="310"/>
      <c r="J7" s="310"/>
      <c r="K7" s="310"/>
      <c r="L7" s="311"/>
    </row>
    <row r="8" spans="1:14" ht="5.45" customHeight="1">
      <c r="A8" s="338"/>
      <c r="B8" s="339"/>
      <c r="C8" s="339"/>
      <c r="D8" s="339"/>
      <c r="E8" s="339"/>
      <c r="F8" s="339"/>
      <c r="G8" s="339"/>
      <c r="H8" s="339"/>
      <c r="I8" s="339"/>
      <c r="J8" s="339"/>
      <c r="K8" s="339"/>
      <c r="L8" s="340"/>
    </row>
    <row r="9" spans="1:14" ht="13.15" customHeight="1">
      <c r="A9" s="312" t="s">
        <v>51</v>
      </c>
      <c r="B9" s="313"/>
      <c r="C9" s="313"/>
      <c r="D9" s="313"/>
      <c r="E9" s="313"/>
      <c r="F9" s="313"/>
      <c r="G9" s="313"/>
      <c r="H9" s="313"/>
      <c r="I9" s="313"/>
      <c r="J9" s="313"/>
      <c r="K9" s="313"/>
      <c r="L9" s="314"/>
    </row>
    <row r="10" spans="1:14" ht="13.15" customHeight="1">
      <c r="A10" s="312"/>
      <c r="B10" s="313"/>
      <c r="C10" s="313"/>
      <c r="D10" s="313"/>
      <c r="E10" s="313"/>
      <c r="F10" s="313"/>
      <c r="G10" s="313"/>
      <c r="H10" s="313"/>
      <c r="I10" s="313"/>
      <c r="J10" s="313"/>
      <c r="K10" s="313"/>
      <c r="L10" s="314"/>
    </row>
    <row r="11" spans="1:14" ht="13.15" customHeight="1">
      <c r="A11" s="315" t="s">
        <v>52</v>
      </c>
      <c r="B11" s="313"/>
      <c r="C11" s="313"/>
      <c r="D11" s="313"/>
      <c r="E11" s="313"/>
      <c r="F11" s="313"/>
      <c r="G11" s="313"/>
      <c r="H11" s="313"/>
      <c r="I11" s="313"/>
      <c r="J11" s="313"/>
      <c r="K11" s="313"/>
      <c r="L11" s="314"/>
    </row>
    <row r="12" spans="1:14" ht="13.15" customHeight="1">
      <c r="A12" s="312"/>
      <c r="B12" s="313"/>
      <c r="C12" s="313"/>
      <c r="D12" s="313"/>
      <c r="E12" s="313"/>
      <c r="F12" s="313"/>
      <c r="G12" s="313"/>
      <c r="H12" s="313"/>
      <c r="I12" s="313"/>
      <c r="J12" s="313"/>
      <c r="K12" s="313"/>
      <c r="L12" s="314"/>
    </row>
    <row r="13" spans="1:14" ht="10.15" customHeight="1">
      <c r="A13" s="312"/>
      <c r="B13" s="313"/>
      <c r="C13" s="313"/>
      <c r="D13" s="313"/>
      <c r="E13" s="313"/>
      <c r="F13" s="313"/>
      <c r="G13" s="313"/>
      <c r="H13" s="313"/>
      <c r="I13" s="313"/>
      <c r="J13" s="313"/>
      <c r="K13" s="313"/>
      <c r="L13" s="314"/>
    </row>
    <row r="14" spans="1:14" ht="3" hidden="1" customHeight="1">
      <c r="A14" s="312"/>
      <c r="B14" s="313"/>
      <c r="C14" s="313"/>
      <c r="D14" s="313"/>
      <c r="E14" s="313"/>
      <c r="F14" s="313"/>
      <c r="G14" s="313"/>
      <c r="H14" s="313"/>
      <c r="I14" s="313"/>
      <c r="J14" s="313"/>
      <c r="K14" s="313"/>
      <c r="L14" s="314"/>
    </row>
    <row r="15" spans="1:14" ht="13.15" customHeight="1">
      <c r="A15" s="312" t="s">
        <v>53</v>
      </c>
      <c r="B15" s="330"/>
      <c r="C15" s="330"/>
      <c r="D15" s="330"/>
      <c r="E15" s="330"/>
      <c r="F15" s="330"/>
      <c r="G15" s="330"/>
      <c r="H15" s="330"/>
      <c r="I15" s="330"/>
      <c r="J15" s="330"/>
      <c r="K15" s="330"/>
      <c r="L15" s="331"/>
    </row>
    <row r="16" spans="1:14">
      <c r="A16" s="332"/>
      <c r="B16" s="330"/>
      <c r="C16" s="330"/>
      <c r="D16" s="330"/>
      <c r="E16" s="330"/>
      <c r="F16" s="330"/>
      <c r="G16" s="330"/>
      <c r="H16" s="330"/>
      <c r="I16" s="330"/>
      <c r="J16" s="330"/>
      <c r="K16" s="330"/>
      <c r="L16" s="331"/>
    </row>
    <row r="17" spans="1:20" ht="13.15" customHeight="1">
      <c r="A17" s="312" t="s">
        <v>54</v>
      </c>
      <c r="B17" s="313"/>
      <c r="C17" s="313"/>
      <c r="D17" s="313"/>
      <c r="E17" s="313"/>
      <c r="F17" s="313"/>
      <c r="G17" s="313"/>
      <c r="H17" s="313"/>
      <c r="I17" s="313"/>
      <c r="J17" s="313"/>
      <c r="K17" s="313"/>
      <c r="L17" s="314"/>
    </row>
    <row r="18" spans="1:20" ht="13.15" customHeight="1">
      <c r="A18" s="312"/>
      <c r="B18" s="313"/>
      <c r="C18" s="313"/>
      <c r="D18" s="313"/>
      <c r="E18" s="313"/>
      <c r="F18" s="313"/>
      <c r="G18" s="313"/>
      <c r="H18" s="313"/>
      <c r="I18" s="313"/>
      <c r="J18" s="313"/>
      <c r="K18" s="313"/>
      <c r="L18" s="314"/>
    </row>
    <row r="19" spans="1:20" ht="13.15" customHeight="1">
      <c r="A19" s="312" t="s">
        <v>55</v>
      </c>
      <c r="B19" s="313"/>
      <c r="C19" s="313"/>
      <c r="D19" s="313"/>
      <c r="E19" s="313"/>
      <c r="F19" s="313"/>
      <c r="G19" s="313"/>
      <c r="H19" s="313"/>
      <c r="I19" s="313"/>
      <c r="J19" s="313"/>
      <c r="K19" s="313"/>
      <c r="L19" s="314"/>
    </row>
    <row r="20" spans="1:20" ht="13.15" customHeight="1">
      <c r="A20" s="333"/>
      <c r="B20" s="334"/>
      <c r="C20" s="334"/>
      <c r="D20" s="334"/>
      <c r="E20" s="334"/>
      <c r="F20" s="334"/>
      <c r="G20" s="334"/>
      <c r="H20" s="334"/>
      <c r="I20" s="334"/>
      <c r="J20" s="334"/>
      <c r="K20" s="334"/>
      <c r="L20" s="335"/>
      <c r="T20" s="8" t="str">
        <f>IF(A21=R21,"TBD",SUBSTITUTE(LEFT($A$21,9)," ",""))</f>
        <v>TBD</v>
      </c>
    </row>
    <row r="21" spans="1:20" ht="19.149999999999999" customHeight="1">
      <c r="A21" s="323" t="s">
        <v>56</v>
      </c>
      <c r="B21" s="324"/>
      <c r="C21" s="324"/>
      <c r="D21" s="324"/>
      <c r="E21" s="324"/>
      <c r="F21" s="324"/>
      <c r="G21" s="324"/>
      <c r="H21" s="324"/>
      <c r="I21" s="324"/>
      <c r="J21" s="324"/>
      <c r="K21" s="324"/>
      <c r="L21" s="325"/>
      <c r="R21" s="8" t="s">
        <v>56</v>
      </c>
      <c r="T21" s="8" t="str">
        <f>IF(A21="[Seller Name]","Enter Seller Name",IF(ISERROR(FIND(",",A21)),0,"Remove "","" from Seller Name"))</f>
        <v>Enter Seller Name</v>
      </c>
    </row>
    <row r="22" spans="1:20" ht="13.15" customHeight="1">
      <c r="A22" s="58"/>
      <c r="B22" s="58"/>
      <c r="C22" s="58"/>
      <c r="D22" s="58"/>
      <c r="E22" s="58"/>
      <c r="F22" s="58"/>
      <c r="G22" s="58"/>
      <c r="H22" s="58"/>
      <c r="I22" s="58"/>
      <c r="J22" s="58"/>
      <c r="K22" s="58"/>
      <c r="L22" s="59"/>
    </row>
    <row r="23" spans="1:20" s="9" customFormat="1" ht="18.75">
      <c r="A23" s="326" t="str">
        <f>A21</f>
        <v>[Seller Name]</v>
      </c>
      <c r="B23" s="326"/>
      <c r="C23" s="326"/>
      <c r="D23" s="326"/>
      <c r="E23" s="326"/>
      <c r="F23" s="326"/>
      <c r="G23" s="326"/>
      <c r="H23" s="326"/>
      <c r="I23" s="326"/>
      <c r="J23" s="326"/>
      <c r="K23" s="326"/>
      <c r="L23" s="327"/>
      <c r="M23" s="60"/>
      <c r="N23" s="2"/>
      <c r="O23" s="2"/>
      <c r="P23" s="6"/>
      <c r="Q23" s="7"/>
      <c r="R23" s="7"/>
    </row>
    <row r="24" spans="1:20" s="9" customFormat="1">
      <c r="A24" s="19"/>
      <c r="B24" s="21"/>
      <c r="C24" s="21"/>
      <c r="D24" s="21"/>
      <c r="E24" s="21"/>
      <c r="F24" s="21"/>
      <c r="G24" s="21"/>
      <c r="H24" s="21"/>
      <c r="I24" s="21"/>
      <c r="J24" s="21"/>
      <c r="K24" s="21"/>
      <c r="L24" s="25"/>
      <c r="M24" s="10"/>
      <c r="N24" s="2"/>
      <c r="O24" s="2"/>
      <c r="Q24" s="8"/>
      <c r="R24" s="8"/>
      <c r="S24" s="8"/>
      <c r="T24" s="8"/>
    </row>
    <row r="25" spans="1:20" s="9" customFormat="1">
      <c r="A25" s="19"/>
      <c r="B25" s="21"/>
      <c r="C25" s="21"/>
      <c r="D25" s="21"/>
      <c r="E25" s="21"/>
      <c r="F25" s="21"/>
      <c r="G25" s="21"/>
      <c r="H25" s="21"/>
      <c r="I25" s="21"/>
      <c r="J25" s="21"/>
      <c r="K25" s="21"/>
      <c r="L25" s="25"/>
      <c r="M25" s="10"/>
      <c r="N25" s="2"/>
      <c r="O25" s="2"/>
      <c r="Q25" s="8"/>
      <c r="R25" s="8"/>
      <c r="S25" s="8"/>
      <c r="T25" s="8"/>
    </row>
    <row r="26" spans="1:20" s="9" customFormat="1">
      <c r="A26" s="19"/>
      <c r="B26" s="21"/>
      <c r="C26" s="21"/>
      <c r="D26" s="21"/>
      <c r="E26" s="21"/>
      <c r="F26" s="21"/>
      <c r="G26" s="21"/>
      <c r="H26" s="21"/>
      <c r="I26" s="21"/>
      <c r="J26" s="21"/>
      <c r="K26" s="21"/>
      <c r="L26" s="25"/>
      <c r="M26" s="10"/>
      <c r="N26" s="2"/>
      <c r="O26" s="2"/>
      <c r="Q26" s="8"/>
      <c r="R26" s="8"/>
      <c r="S26" s="8"/>
      <c r="T26" s="8"/>
    </row>
    <row r="27" spans="1:20" s="9" customFormat="1">
      <c r="A27" s="19"/>
      <c r="B27" s="21"/>
      <c r="C27" s="21"/>
      <c r="D27" s="21"/>
      <c r="E27" s="21"/>
      <c r="F27" s="21"/>
      <c r="G27" s="21"/>
      <c r="H27" s="21"/>
      <c r="I27" s="21"/>
      <c r="J27" s="21"/>
      <c r="K27" s="21"/>
      <c r="L27" s="25"/>
      <c r="M27" s="10"/>
      <c r="N27" s="2"/>
      <c r="O27" s="2"/>
      <c r="Q27" s="8"/>
      <c r="R27" s="8"/>
      <c r="S27" s="8"/>
      <c r="T27" s="8"/>
    </row>
    <row r="28" spans="1:20" s="13" customFormat="1" ht="15">
      <c r="A28" s="22"/>
      <c r="B28" s="23"/>
      <c r="C28" s="23"/>
      <c r="D28" s="23"/>
      <c r="E28" s="23"/>
      <c r="F28" s="23"/>
      <c r="G28" s="23"/>
      <c r="H28" s="23"/>
      <c r="I28" s="23"/>
      <c r="J28" s="23"/>
      <c r="K28" s="21"/>
      <c r="L28" s="25"/>
      <c r="M28" s="10"/>
      <c r="N28" s="2"/>
      <c r="O28" s="2"/>
      <c r="P28" s="9"/>
      <c r="Q28" s="8"/>
      <c r="R28" s="8"/>
      <c r="S28" s="8"/>
      <c r="T28" s="12"/>
    </row>
    <row r="29" spans="1:20" s="13" customFormat="1" ht="15">
      <c r="A29" s="22"/>
      <c r="B29" s="21"/>
      <c r="C29" s="21"/>
      <c r="D29" s="21"/>
      <c r="E29" s="21"/>
      <c r="F29" s="21"/>
      <c r="G29" s="21"/>
      <c r="H29" s="21"/>
      <c r="I29" s="24"/>
      <c r="J29" s="24"/>
      <c r="K29" s="21"/>
      <c r="L29" s="25"/>
      <c r="M29" s="10"/>
      <c r="N29" s="2"/>
      <c r="O29" s="2"/>
      <c r="P29" s="9"/>
      <c r="Q29" s="8"/>
      <c r="R29" s="8"/>
      <c r="S29" s="12"/>
      <c r="T29" s="12"/>
    </row>
    <row r="30" spans="1:20" s="13" customFormat="1" ht="18" hidden="1" customHeight="1">
      <c r="A30" s="11"/>
      <c r="B30" s="318" t="s">
        <v>57</v>
      </c>
      <c r="C30" s="318"/>
      <c r="D30" s="328" t="s">
        <v>58</v>
      </c>
      <c r="E30" s="329"/>
      <c r="F30" s="329"/>
      <c r="G30" s="329"/>
      <c r="H30" s="329"/>
      <c r="I30" s="329"/>
      <c r="J30" s="329"/>
      <c r="K30" s="329"/>
      <c r="L30" s="329"/>
      <c r="M30" s="26"/>
      <c r="N30" s="2"/>
      <c r="O30" s="2"/>
      <c r="P30" s="14"/>
      <c r="Q30" s="15"/>
      <c r="R30" s="15"/>
      <c r="S30" s="8" t="s">
        <v>59</v>
      </c>
      <c r="T30" s="8">
        <f>IF(D30=S30," | Enter Units' Names",0)</f>
        <v>0</v>
      </c>
    </row>
    <row r="31" spans="1:20" s="13" customFormat="1" ht="15" hidden="1">
      <c r="A31" s="11"/>
      <c r="B31" s="10"/>
      <c r="C31" s="10"/>
      <c r="D31" s="319" t="s">
        <v>60</v>
      </c>
      <c r="E31" s="320"/>
      <c r="F31" s="321" t="s">
        <v>61</v>
      </c>
      <c r="G31" s="322"/>
      <c r="H31" s="16" t="s">
        <v>62</v>
      </c>
      <c r="I31" s="10"/>
      <c r="J31" s="10"/>
      <c r="K31" s="10"/>
      <c r="L31" s="10"/>
      <c r="M31" s="10"/>
      <c r="N31" s="2"/>
      <c r="O31" s="2"/>
      <c r="P31" s="9"/>
      <c r="Q31" s="8"/>
      <c r="R31" s="8"/>
      <c r="S31" s="12"/>
      <c r="T31" s="12"/>
    </row>
    <row r="32" spans="1:20" s="13" customFormat="1" ht="15">
      <c r="A32" s="11"/>
      <c r="B32" s="10"/>
      <c r="C32" s="10"/>
      <c r="D32" s="336" t="s">
        <v>63</v>
      </c>
      <c r="E32" s="337"/>
      <c r="F32" s="316"/>
      <c r="G32" s="317"/>
      <c r="H32" s="10"/>
      <c r="I32" s="10"/>
      <c r="J32" s="10"/>
      <c r="K32" s="21"/>
      <c r="L32" s="25"/>
      <c r="M32" s="10"/>
      <c r="N32" s="2"/>
      <c r="O32" s="2"/>
      <c r="P32" s="9"/>
      <c r="Q32" s="8"/>
      <c r="R32" s="8"/>
      <c r="S32" s="12"/>
      <c r="T32" s="8" t="str">
        <f>IF(F32=""," | Enter File Update Date",0)</f>
        <v xml:space="preserve"> | Enter File Update Date</v>
      </c>
    </row>
    <row r="33" spans="1:20" s="13" customFormat="1" ht="15">
      <c r="A33" s="11"/>
      <c r="B33" s="10"/>
      <c r="C33" s="10"/>
      <c r="D33" s="302" t="s">
        <v>64</v>
      </c>
      <c r="E33" s="303"/>
      <c r="F33" s="293" t="str">
        <f ca="1">IF(ISERROR(MID(MID(CELL("filename"),SEARCH("[",CELL("filename"))+1,SEARCH("]",CELL("filename"))-SEARCH("[",CELL("filename"))-1),1,3)/1),"TBD",MID(MID(CELL("filename"),SEARCH("[",CELL("filename"))+1,SEARCH("]",CELL("filename"))-SEARCH("[",CELL("filename"))-1),1,3))</f>
        <v>TBD</v>
      </c>
      <c r="G33" s="294"/>
      <c r="H33" s="16" t="s">
        <v>65</v>
      </c>
      <c r="I33" s="131"/>
      <c r="J33" s="10"/>
      <c r="K33" s="21"/>
      <c r="L33" s="25"/>
      <c r="M33" s="10"/>
      <c r="N33" s="2"/>
      <c r="O33" s="2"/>
      <c r="P33" s="9"/>
      <c r="Q33" s="8"/>
      <c r="R33" s="8"/>
      <c r="S33" s="12"/>
      <c r="T33" s="12"/>
    </row>
    <row r="34" spans="1:20" s="13" customFormat="1" ht="15">
      <c r="A34" s="11"/>
      <c r="B34" s="10"/>
      <c r="C34" s="10"/>
      <c r="D34" s="295" t="s">
        <v>66</v>
      </c>
      <c r="E34" s="296"/>
      <c r="F34" s="307" t="str">
        <f>IF('Bid Parameters'!C5="Behind-the-Meter Energy Storage","DR", "DR")</f>
        <v>DR</v>
      </c>
      <c r="G34" s="308"/>
      <c r="H34" s="308"/>
      <c r="I34" s="132" t="s">
        <v>67</v>
      </c>
      <c r="J34" s="21"/>
      <c r="K34" s="21"/>
      <c r="L34" s="25"/>
      <c r="M34" s="27"/>
      <c r="N34" s="2"/>
      <c r="O34" s="2"/>
      <c r="P34" s="17"/>
      <c r="Q34" s="17"/>
      <c r="R34" s="17"/>
      <c r="S34" s="12"/>
      <c r="T34" s="12"/>
    </row>
    <row r="35" spans="1:20" s="9" customFormat="1">
      <c r="A35" s="19"/>
      <c r="B35" s="20"/>
      <c r="C35" s="21"/>
      <c r="D35" s="300" t="s">
        <v>68</v>
      </c>
      <c r="E35" s="301"/>
      <c r="F35" s="293" t="str">
        <f ca="1">IF(ISERROR(MID(MID(CELL("filename"),SEARCH("[",CELL("filename"))+1,SEARCH("]",CELL("filename"))-SEARCH("[",CELL("filename"))-1),5,2)/1),"TBD",MID(MID(CELL("filename"),SEARCH("[",CELL("filename"))+1,SEARCH("]",CELL("filename"))-SEARCH("[",CELL("filename"))-1),5,2))</f>
        <v>TBD</v>
      </c>
      <c r="G35" s="294"/>
      <c r="H35" s="132" t="s">
        <v>65</v>
      </c>
      <c r="I35" s="16"/>
      <c r="J35" s="21"/>
      <c r="K35" s="21"/>
      <c r="L35" s="25"/>
      <c r="M35" s="21"/>
      <c r="N35" s="2"/>
      <c r="O35" s="2"/>
      <c r="Q35" s="8"/>
      <c r="R35" s="8"/>
      <c r="S35" s="8">
        <f ca="1">IF(OR(F35="",H35="")," | Enter Offer Number",0)</f>
        <v>0</v>
      </c>
      <c r="T35" s="8">
        <v>0</v>
      </c>
    </row>
    <row r="36" spans="1:20">
      <c r="A36" s="19"/>
      <c r="B36" s="20"/>
      <c r="C36" s="21"/>
      <c r="D36" s="300" t="s">
        <v>69</v>
      </c>
      <c r="E36" s="301"/>
      <c r="F36" s="133"/>
      <c r="G36" s="132" t="s">
        <v>67</v>
      </c>
      <c r="H36" s="21"/>
      <c r="I36" s="21"/>
      <c r="J36" s="21"/>
      <c r="K36" s="21"/>
      <c r="L36" s="25"/>
    </row>
    <row r="37" spans="1:20">
      <c r="A37" s="19"/>
      <c r="B37" s="20"/>
      <c r="C37" s="21"/>
      <c r="D37" s="300" t="s">
        <v>70</v>
      </c>
      <c r="E37" s="301"/>
      <c r="F37" s="133"/>
      <c r="G37" s="132" t="s">
        <v>67</v>
      </c>
      <c r="H37" s="21"/>
      <c r="I37" s="21"/>
      <c r="J37" s="21"/>
      <c r="K37" s="21"/>
      <c r="L37" s="25"/>
    </row>
    <row r="38" spans="1:20" ht="4.1500000000000004" customHeight="1">
      <c r="A38" s="19"/>
      <c r="B38" s="20"/>
      <c r="C38" s="21"/>
      <c r="D38" s="21"/>
      <c r="E38" s="37"/>
      <c r="F38" s="21"/>
      <c r="G38" s="21"/>
      <c r="H38" s="21"/>
      <c r="I38" s="21"/>
      <c r="J38" s="21"/>
      <c r="K38" s="21"/>
      <c r="L38" s="25"/>
    </row>
    <row r="39" spans="1:20" ht="4.1500000000000004" customHeight="1">
      <c r="A39" s="19"/>
      <c r="B39" s="20"/>
      <c r="C39" s="21"/>
      <c r="D39" s="21"/>
      <c r="E39" s="37"/>
      <c r="F39" s="21"/>
      <c r="G39" s="21"/>
      <c r="H39" s="21"/>
      <c r="I39" s="21"/>
      <c r="J39" s="21"/>
      <c r="K39" s="21"/>
      <c r="L39" s="25"/>
    </row>
    <row r="40" spans="1:20" ht="4.1500000000000004" customHeight="1">
      <c r="A40" s="19"/>
      <c r="B40" s="20"/>
      <c r="C40" s="21"/>
      <c r="D40" s="21"/>
      <c r="E40" s="37"/>
      <c r="F40" s="21"/>
      <c r="G40" s="21"/>
      <c r="H40" s="21"/>
      <c r="I40" s="21"/>
      <c r="J40" s="21"/>
      <c r="K40" s="21"/>
      <c r="L40" s="25"/>
    </row>
    <row r="41" spans="1:20" ht="4.1500000000000004" customHeight="1">
      <c r="A41" s="19"/>
      <c r="B41" s="20"/>
      <c r="C41" s="21"/>
      <c r="D41" s="21"/>
      <c r="E41" s="37"/>
      <c r="F41" s="21"/>
      <c r="G41" s="21"/>
      <c r="H41" s="21"/>
      <c r="I41" s="21"/>
      <c r="J41" s="21"/>
      <c r="K41" s="21"/>
      <c r="L41" s="25"/>
    </row>
    <row r="42" spans="1:20" ht="4.1500000000000004" customHeight="1">
      <c r="A42" s="19"/>
      <c r="B42" s="20"/>
      <c r="C42" s="21"/>
      <c r="D42" s="21"/>
      <c r="E42" s="37"/>
      <c r="F42" s="21"/>
      <c r="G42" s="21"/>
      <c r="H42" s="21"/>
      <c r="I42" s="21"/>
      <c r="J42" s="21"/>
      <c r="K42" s="21"/>
      <c r="L42" s="25"/>
    </row>
    <row r="43" spans="1:20" ht="4.1500000000000004" customHeight="1">
      <c r="A43" s="19"/>
      <c r="B43" s="20"/>
      <c r="C43" s="21"/>
      <c r="D43" s="21"/>
      <c r="E43" s="37"/>
      <c r="F43" s="21"/>
      <c r="G43" s="21"/>
      <c r="H43" s="21"/>
      <c r="I43" s="21"/>
      <c r="J43" s="21"/>
      <c r="K43" s="21"/>
      <c r="L43" s="25"/>
    </row>
    <row r="44" spans="1:20" ht="4.1500000000000004" customHeight="1">
      <c r="A44" s="19"/>
      <c r="B44" s="20"/>
      <c r="C44" s="21"/>
      <c r="D44" s="21"/>
      <c r="E44" s="37"/>
      <c r="F44" s="21"/>
      <c r="G44" s="21"/>
      <c r="H44" s="21"/>
      <c r="I44" s="21"/>
      <c r="J44" s="21"/>
      <c r="K44" s="21"/>
      <c r="L44" s="25"/>
    </row>
    <row r="45" spans="1:20" ht="4.1500000000000004" customHeight="1">
      <c r="A45" s="19"/>
      <c r="B45" s="20"/>
      <c r="C45" s="21"/>
      <c r="D45" s="21"/>
      <c r="E45" s="37"/>
      <c r="F45" s="21"/>
      <c r="G45" s="21"/>
      <c r="H45" s="21"/>
      <c r="I45" s="21"/>
      <c r="J45" s="21"/>
      <c r="K45" s="21"/>
      <c r="L45" s="25"/>
    </row>
    <row r="46" spans="1:20" ht="4.1500000000000004" customHeight="1">
      <c r="A46" s="19"/>
      <c r="B46" s="20"/>
      <c r="C46" s="21"/>
      <c r="D46" s="21"/>
      <c r="E46" s="37"/>
      <c r="F46" s="21"/>
      <c r="G46" s="21"/>
      <c r="H46" s="21"/>
      <c r="I46" s="21"/>
      <c r="J46" s="21"/>
      <c r="K46" s="21"/>
      <c r="L46" s="25"/>
    </row>
    <row r="47" spans="1:20" ht="4.1500000000000004" customHeight="1">
      <c r="A47" s="19"/>
      <c r="B47" s="20"/>
      <c r="C47" s="21"/>
      <c r="D47" s="21"/>
      <c r="E47" s="37"/>
      <c r="F47" s="21"/>
      <c r="G47" s="21"/>
      <c r="H47" s="21"/>
      <c r="I47" s="21"/>
      <c r="J47" s="21"/>
      <c r="K47" s="21"/>
      <c r="L47" s="25"/>
    </row>
    <row r="48" spans="1:20" ht="12.75" customHeight="1">
      <c r="A48" s="19"/>
      <c r="B48" s="20"/>
      <c r="C48" s="21"/>
      <c r="D48" s="21"/>
      <c r="E48" s="37"/>
      <c r="F48" s="41"/>
      <c r="G48" s="41"/>
      <c r="H48" s="41"/>
      <c r="I48" s="41"/>
      <c r="J48" s="41"/>
      <c r="K48" s="41"/>
      <c r="L48" s="42"/>
    </row>
    <row r="49" spans="1:20" s="18" customFormat="1">
      <c r="A49" s="28" t="s">
        <v>71</v>
      </c>
      <c r="B49" s="29"/>
      <c r="C49" s="29"/>
      <c r="D49" s="29"/>
      <c r="E49" s="29"/>
      <c r="F49" s="29"/>
      <c r="G49" s="29"/>
      <c r="H49" s="29"/>
      <c r="I49" s="29"/>
      <c r="J49" s="29"/>
      <c r="K49" s="29"/>
      <c r="L49" s="30"/>
      <c r="M49" s="30"/>
      <c r="N49" s="31"/>
      <c r="O49" s="31"/>
      <c r="P49" s="32"/>
      <c r="Q49" s="32"/>
      <c r="R49" s="33"/>
      <c r="S49" s="33"/>
      <c r="T49" s="33"/>
    </row>
    <row r="50" spans="1:20" s="9" customFormat="1">
      <c r="A50" s="34"/>
      <c r="B50" s="254" t="s">
        <v>72</v>
      </c>
      <c r="C50" s="255"/>
      <c r="D50" s="256"/>
      <c r="E50" s="255"/>
      <c r="F50" s="257"/>
      <c r="G50" s="257"/>
      <c r="H50" s="257"/>
      <c r="I50" s="257"/>
      <c r="J50" s="257"/>
      <c r="K50" s="257"/>
      <c r="L50" s="35"/>
      <c r="M50" s="35"/>
      <c r="P50" s="8"/>
      <c r="Q50" s="8"/>
      <c r="R50" s="8"/>
      <c r="S50" s="8"/>
      <c r="T50" s="8" t="str">
        <f>IF(Incrementality!$P$7&lt;&gt;0," | Address validation message on ""Incrementality"" tab",0)</f>
        <v xml:space="preserve"> | Address validation message on "Incrementality" tab</v>
      </c>
    </row>
    <row r="51" spans="1:20" s="9" customFormat="1" ht="32.450000000000003" customHeight="1">
      <c r="A51" s="19"/>
      <c r="B51" s="49" t="s">
        <v>73</v>
      </c>
      <c r="C51" s="304" t="str">
        <f>IF(R51&lt;&gt;"",R51,"Ready for Submittal")</f>
        <v>Enter Seller Name | Enter File Update Date | Address validation message on "Bid Parameters" tab | Address validation message on "Incrementality" tab</v>
      </c>
      <c r="D51" s="305"/>
      <c r="E51" s="305"/>
      <c r="F51" s="305"/>
      <c r="G51" s="305"/>
      <c r="H51" s="305"/>
      <c r="I51" s="305"/>
      <c r="J51" s="305"/>
      <c r="K51" s="306"/>
      <c r="L51" s="25"/>
      <c r="M51" s="25"/>
      <c r="P51" s="8"/>
      <c r="Q51" s="8"/>
      <c r="R51" s="36" t="str">
        <f>SUBSTITUTE(IFERROR(T21+T32+T35+T51+T50,T21&amp;T32&amp;T35&amp;T51&amp;T50),"0","")</f>
        <v>Enter Seller Name | Enter File Update Date | Address validation message on "Bid Parameters" tab | Address validation message on "Incrementality" tab</v>
      </c>
      <c r="S51" s="36"/>
      <c r="T51" s="53" t="str">
        <f>IF('Bid Parameters'!B3&lt;&gt;"Offer is ready"," | Address validation message on ""Bid Parameters"" tab",0)</f>
        <v xml:space="preserve"> | Address validation message on "Bid Parameters" tab</v>
      </c>
    </row>
    <row r="52" spans="1:20" s="9" customFormat="1">
      <c r="A52" s="19"/>
      <c r="B52" s="20"/>
      <c r="C52" s="21"/>
      <c r="D52" s="37"/>
      <c r="E52" s="37"/>
      <c r="F52" s="21"/>
      <c r="G52" s="21"/>
      <c r="H52" s="21"/>
      <c r="I52" s="21"/>
      <c r="J52" s="21"/>
      <c r="K52" s="21"/>
      <c r="L52" s="25"/>
      <c r="M52" s="25"/>
      <c r="P52" s="8"/>
      <c r="Q52" s="8"/>
      <c r="R52" s="8"/>
      <c r="S52" s="8"/>
      <c r="T52" s="8"/>
    </row>
    <row r="53" spans="1:20" s="9" customFormat="1" ht="3" customHeight="1">
      <c r="A53" s="19"/>
      <c r="B53" s="21"/>
      <c r="C53" s="21"/>
      <c r="D53" s="21"/>
      <c r="E53" s="21"/>
      <c r="F53" s="21"/>
      <c r="G53" s="21"/>
      <c r="H53" s="21"/>
      <c r="I53" s="21"/>
      <c r="J53" s="21"/>
      <c r="K53" s="21"/>
      <c r="L53" s="25"/>
      <c r="M53" s="25"/>
      <c r="P53" s="8"/>
      <c r="Q53" s="8"/>
      <c r="R53" s="8"/>
      <c r="S53" s="8"/>
      <c r="T53" s="8"/>
    </row>
    <row r="54" spans="1:20" s="9" customFormat="1" ht="3" customHeight="1">
      <c r="A54" s="38"/>
      <c r="B54" s="39"/>
      <c r="C54" s="40"/>
      <c r="D54" s="39"/>
      <c r="E54" s="40"/>
      <c r="F54" s="41"/>
      <c r="G54" s="41"/>
      <c r="H54" s="41"/>
      <c r="I54" s="41"/>
      <c r="J54" s="41"/>
      <c r="K54" s="41"/>
      <c r="L54" s="42"/>
      <c r="M54" s="42"/>
      <c r="P54" s="8"/>
      <c r="Q54" s="8"/>
      <c r="R54" s="8"/>
      <c r="S54" s="8"/>
      <c r="T54" s="8"/>
    </row>
    <row r="55" spans="1:20" s="18" customFormat="1">
      <c r="A55" s="206" t="s">
        <v>74</v>
      </c>
      <c r="B55" s="29"/>
      <c r="C55" s="29"/>
      <c r="D55" s="29"/>
      <c r="E55" s="29"/>
      <c r="F55" s="29"/>
      <c r="G55" s="29"/>
      <c r="H55" s="29"/>
      <c r="I55" s="29"/>
      <c r="J55" s="29"/>
      <c r="K55" s="29"/>
      <c r="L55" s="30"/>
      <c r="M55" s="30"/>
      <c r="N55" s="31"/>
      <c r="O55" s="31"/>
      <c r="P55" s="43"/>
      <c r="Q55" s="43"/>
      <c r="R55" s="44"/>
      <c r="S55" s="8"/>
      <c r="T55" s="45"/>
    </row>
    <row r="56" spans="1:20" s="18" customFormat="1">
      <c r="A56" s="46"/>
      <c r="B56" s="205" t="s">
        <v>75</v>
      </c>
      <c r="C56" s="47"/>
      <c r="D56" s="47"/>
      <c r="E56" s="47"/>
      <c r="F56" s="47"/>
      <c r="G56" s="47"/>
      <c r="H56" s="47"/>
      <c r="I56" s="47"/>
      <c r="J56" s="47"/>
      <c r="K56" s="47"/>
      <c r="L56" s="48"/>
      <c r="M56" s="48"/>
      <c r="N56" s="31"/>
      <c r="O56" s="31"/>
      <c r="P56" s="43"/>
      <c r="Q56" s="43"/>
      <c r="R56" s="44"/>
      <c r="S56" s="8"/>
      <c r="T56" s="45"/>
    </row>
    <row r="57" spans="1:20" ht="60" customHeight="1">
      <c r="A57" s="297"/>
      <c r="B57" s="298"/>
      <c r="C57" s="298"/>
      <c r="D57" s="298"/>
      <c r="E57" s="298"/>
      <c r="F57" s="298"/>
      <c r="G57" s="298"/>
      <c r="H57" s="298"/>
      <c r="I57" s="298"/>
      <c r="J57" s="298"/>
      <c r="K57" s="298"/>
      <c r="L57" s="299"/>
      <c r="M57" s="61"/>
    </row>
    <row r="58" spans="1:20" ht="12.75" customHeight="1">
      <c r="A58" s="50" t="s">
        <v>76</v>
      </c>
      <c r="B58" s="51"/>
      <c r="C58" s="51"/>
      <c r="D58" s="51"/>
      <c r="E58" s="51"/>
      <c r="F58" s="51"/>
      <c r="G58" s="51"/>
      <c r="H58" s="51"/>
      <c r="I58" s="51"/>
      <c r="J58" s="51"/>
      <c r="K58" s="51"/>
      <c r="L58" s="52"/>
      <c r="M58" s="52"/>
    </row>
    <row r="59" spans="1:20" ht="12.75" hidden="1" customHeight="1">
      <c r="A59" s="54" t="s">
        <v>1</v>
      </c>
    </row>
  </sheetData>
  <sheetProtection algorithmName="SHA-512" hashValue="3pKxcHtjDEVm+d7vl0U61r5Qjsvcr6ybm83beRVRoj8MhQjcjIV/ekDZjuhWSEp0Y3d8xW5PZXDRdcCnRxxmrw==" saltValue="5mhZeiEx8WbZr2SN0TI2Pg==" spinCount="100000" sheet="1" objects="1" scenarios="1" selectLockedCells="1"/>
  <mergeCells count="25">
    <mergeCell ref="A4:L7"/>
    <mergeCell ref="A9:L10"/>
    <mergeCell ref="A11:L14"/>
    <mergeCell ref="F32:G32"/>
    <mergeCell ref="B30:C30"/>
    <mergeCell ref="D31:E31"/>
    <mergeCell ref="F31:G31"/>
    <mergeCell ref="A21:L21"/>
    <mergeCell ref="A23:L23"/>
    <mergeCell ref="D30:L30"/>
    <mergeCell ref="A15:L16"/>
    <mergeCell ref="A17:L18"/>
    <mergeCell ref="A19:L20"/>
    <mergeCell ref="D32:E32"/>
    <mergeCell ref="A8:L8"/>
    <mergeCell ref="F33:G33"/>
    <mergeCell ref="D34:E34"/>
    <mergeCell ref="A57:L57"/>
    <mergeCell ref="D35:E35"/>
    <mergeCell ref="D33:E33"/>
    <mergeCell ref="C51:K51"/>
    <mergeCell ref="F34:H34"/>
    <mergeCell ref="F35:G35"/>
    <mergeCell ref="D36:E36"/>
    <mergeCell ref="D37:E37"/>
  </mergeCells>
  <phoneticPr fontId="5" type="noConversion"/>
  <conditionalFormatting sqref="A4:L7">
    <cfRule type="cellIs" dxfId="68" priority="21" stopIfTrue="1" operator="equal">
      <formula>""</formula>
    </cfRule>
  </conditionalFormatting>
  <conditionalFormatting sqref="F34">
    <cfRule type="expression" dxfId="67" priority="18">
      <formula>IF($A$4="",1,0)</formula>
    </cfRule>
  </conditionalFormatting>
  <conditionalFormatting sqref="D30 M30">
    <cfRule type="expression" dxfId="66" priority="16">
      <formula>$D$30=$S$30</formula>
    </cfRule>
  </conditionalFormatting>
  <conditionalFormatting sqref="D32:E32">
    <cfRule type="expression" dxfId="65" priority="15">
      <formula>$F$32=""</formula>
    </cfRule>
  </conditionalFormatting>
  <conditionalFormatting sqref="B30:C30">
    <cfRule type="expression" dxfId="64" priority="14">
      <formula>$D$30="[Unit(s) Names]"</formula>
    </cfRule>
  </conditionalFormatting>
  <conditionalFormatting sqref="C51 D52:E52">
    <cfRule type="containsText" dxfId="63" priority="9" operator="containsText" text="Ready">
      <formula>NOT(ISERROR(SEARCH("Ready",C51)))</formula>
    </cfRule>
  </conditionalFormatting>
  <conditionalFormatting sqref="C49">
    <cfRule type="expression" dxfId="62" priority="8">
      <formula>$C48=""</formula>
    </cfRule>
  </conditionalFormatting>
  <conditionalFormatting sqref="E49">
    <cfRule type="expression" dxfId="61" priority="7">
      <formula>$C48=""</formula>
    </cfRule>
  </conditionalFormatting>
  <conditionalFormatting sqref="C54 E54 E50">
    <cfRule type="expression" dxfId="60" priority="10">
      <formula>$R49=""</formula>
    </cfRule>
  </conditionalFormatting>
  <conditionalFormatting sqref="C55:C56 E55:E56">
    <cfRule type="expression" dxfId="59" priority="11">
      <formula>$R53=""</formula>
    </cfRule>
  </conditionalFormatting>
  <conditionalFormatting sqref="C50">
    <cfRule type="expression" dxfId="58" priority="6">
      <formula>$R49=""</formula>
    </cfRule>
  </conditionalFormatting>
  <conditionalFormatting sqref="C53 E53">
    <cfRule type="expression" dxfId="57" priority="5">
      <formula>$R52=""</formula>
    </cfRule>
  </conditionalFormatting>
  <conditionalFormatting sqref="E38:E48">
    <cfRule type="containsText" dxfId="56" priority="4" operator="containsText" text="Ready">
      <formula>NOT(ISERROR(SEARCH("Ready",E38)))</formula>
    </cfRule>
  </conditionalFormatting>
  <conditionalFormatting sqref="A21">
    <cfRule type="expression" dxfId="55" priority="39">
      <formula>$A$21=$R$21</formula>
    </cfRule>
  </conditionalFormatting>
  <dataValidations xWindow="397" yWindow="485" count="9">
    <dataValidation allowBlank="1" showInputMessage="1" showErrorMessage="1" promptTitle="Seller Name" prompt="Please enter the offical seller name." sqref="A22:L22" xr:uid="{00000000-0002-0000-0100-000000000000}"/>
    <dataValidation allowBlank="1" showErrorMessage="1" sqref="A4:L7 A23:L23 A21:L21" xr:uid="{00000000-0002-0000-0100-000001000000}"/>
    <dataValidation operator="greaterThanOrEqual" allowBlank="1" showErrorMessage="1" errorTitle="File Update Date" error="Date must be past July 7th, 2011." prompt="Please enter the date that this specific file was last updated." sqref="F36:F37" xr:uid="{00000000-0002-0000-0100-000002000000}"/>
    <dataValidation allowBlank="1" showInputMessage="1" showErrorMessage="1" promptTitle="Generating Unit Name" prompt="Please input the name in the following format:_x000a_[CP Name] - [Unit Name and Number(s)] _x000a_i.e. Energy Corp - Moonlight 5 " sqref="D30" xr:uid="{00000000-0002-0000-0100-000003000000}"/>
    <dataValidation allowBlank="1" showInputMessage="1" showErrorMessage="1" promptTitle="Unit ID:" prompt="SCE will enter a unique ID for each offer." sqref="F31:G31" xr:uid="{00000000-0002-0000-0100-000004000000}"/>
    <dataValidation allowBlank="1" showErrorMessage="1" promptTitle="CPID:" prompt="SCE will enter a unique ID for each offer." sqref="F33:G33 F35:G35" xr:uid="{00000000-0002-0000-0100-000005000000}"/>
    <dataValidation allowBlank="1" showInputMessage="1" showErrorMessage="1" promptTitle="Buyer Name" prompt="Please enter the offical Buyer Name." sqref="M23" xr:uid="{00000000-0002-0000-0100-000006000000}"/>
    <dataValidation allowBlank="1" showErrorMessage="1" promptTitle="CPID:" sqref="F34" xr:uid="{00000000-0002-0000-0100-000007000000}"/>
    <dataValidation operator="greaterThanOrEqual" allowBlank="1" showInputMessage="1" errorTitle="File Update Date" prompt="Please enter the date that this specific file was last updated." sqref="F32:G32" xr:uid="{00000000-0002-0000-0100-000008000000}"/>
  </dataValidations>
  <printOptions horizontalCentered="1" verticalCentered="1"/>
  <pageMargins left="0.75" right="0.75" top="0.75" bottom="0.75" header="0.5" footer="0.5"/>
  <pageSetup scale="79"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158F98"/>
  </sheetPr>
  <dimension ref="A1:R26"/>
  <sheetViews>
    <sheetView zoomScaleNormal="100" workbookViewId="0" xr3:uid="{842E5F09-E766-5B8D-85AF-A39847EA96FD}">
      <selection activeCell="C17" sqref="C17:I17"/>
    </sheetView>
  </sheetViews>
  <sheetFormatPr defaultColWidth="0" defaultRowHeight="12.75" zeroHeight="1"/>
  <cols>
    <col min="1" max="1" width="3.7109375" style="158" customWidth="1"/>
    <col min="2" max="2" width="35.28515625" style="158" customWidth="1"/>
    <col min="3" max="3" width="33.7109375" style="172" customWidth="1"/>
    <col min="4" max="4" width="12.85546875" style="172" customWidth="1"/>
    <col min="5" max="8" width="8.85546875" style="172" customWidth="1"/>
    <col min="9" max="9" width="2.5703125" style="172" customWidth="1"/>
    <col min="10" max="10" width="4.85546875" style="172" customWidth="1"/>
    <col min="11" max="11" width="6.140625" style="158" hidden="1" customWidth="1"/>
    <col min="12" max="16384" width="8.85546875" style="158" hidden="1"/>
  </cols>
  <sheetData>
    <row r="1" spans="1:16">
      <c r="A1" s="197"/>
      <c r="B1" s="210"/>
      <c r="C1" s="210"/>
      <c r="D1" s="210"/>
      <c r="E1" s="210"/>
      <c r="F1" s="210"/>
      <c r="G1" s="210"/>
      <c r="H1" s="210"/>
      <c r="I1" s="210"/>
      <c r="J1" s="194"/>
      <c r="K1" s="157" t="s">
        <v>1</v>
      </c>
    </row>
    <row r="2" spans="1:16" ht="13.15" customHeight="1">
      <c r="A2" s="191"/>
      <c r="B2" s="344" t="s">
        <v>26</v>
      </c>
      <c r="C2" s="344"/>
      <c r="D2" s="344"/>
      <c r="E2" s="344"/>
      <c r="F2" s="344"/>
      <c r="G2" s="344"/>
      <c r="H2" s="344"/>
      <c r="I2" s="159"/>
      <c r="J2" s="160"/>
      <c r="K2" s="161"/>
      <c r="L2" s="161"/>
    </row>
    <row r="3" spans="1:16" ht="13.15" customHeight="1">
      <c r="A3" s="191"/>
      <c r="B3" s="344"/>
      <c r="C3" s="344"/>
      <c r="D3" s="344"/>
      <c r="E3" s="344"/>
      <c r="F3" s="344"/>
      <c r="G3" s="344"/>
      <c r="H3" s="344"/>
      <c r="I3" s="159"/>
      <c r="J3" s="160"/>
      <c r="K3" s="161"/>
      <c r="L3" s="161"/>
      <c r="M3" s="162">
        <f>IFERROR(VLOOKUP(C8,$M$4:$N$5,2,0),0)</f>
        <v>0</v>
      </c>
    </row>
    <row r="4" spans="1:16">
      <c r="A4" s="191"/>
      <c r="B4" s="344"/>
      <c r="C4" s="344"/>
      <c r="D4" s="344"/>
      <c r="E4" s="344"/>
      <c r="F4" s="344"/>
      <c r="G4" s="344"/>
      <c r="H4" s="344"/>
      <c r="I4" s="192"/>
      <c r="J4" s="193"/>
      <c r="M4" s="158" t="s">
        <v>77</v>
      </c>
      <c r="N4" s="158">
        <v>1</v>
      </c>
      <c r="O4" s="165" t="s">
        <v>78</v>
      </c>
    </row>
    <row r="5" spans="1:16" ht="15.6" customHeight="1">
      <c r="A5" s="191"/>
      <c r="B5" s="192"/>
      <c r="C5" s="192"/>
      <c r="D5" s="192"/>
      <c r="E5" s="192"/>
      <c r="F5" s="192"/>
      <c r="G5" s="192"/>
      <c r="H5" s="192"/>
      <c r="I5" s="192"/>
      <c r="J5" s="193"/>
      <c r="M5" s="158" t="s">
        <v>79</v>
      </c>
      <c r="N5" s="158">
        <v>2</v>
      </c>
      <c r="O5" s="214" t="s">
        <v>80</v>
      </c>
    </row>
    <row r="6" spans="1:16" ht="15.6" customHeight="1">
      <c r="A6" s="211" t="s">
        <v>81</v>
      </c>
      <c r="B6" s="190"/>
      <c r="C6" s="190"/>
      <c r="D6" s="190"/>
      <c r="E6" s="190"/>
      <c r="F6" s="190"/>
      <c r="G6" s="190"/>
      <c r="H6" s="190"/>
      <c r="I6" s="190"/>
      <c r="J6" s="212"/>
    </row>
    <row r="7" spans="1:16" ht="15.6" customHeight="1">
      <c r="A7" s="191"/>
      <c r="B7" s="192"/>
      <c r="C7" s="192"/>
      <c r="D7" s="192"/>
      <c r="E7" s="192"/>
      <c r="F7" s="192"/>
      <c r="G7" s="192"/>
      <c r="H7" s="192"/>
      <c r="I7" s="192"/>
      <c r="J7" s="193"/>
      <c r="O7" s="166" t="s">
        <v>82</v>
      </c>
      <c r="P7" s="167">
        <f>IF(M3=0,1,SUM(P12:P33)+P41+P89)</f>
        <v>1</v>
      </c>
    </row>
    <row r="8" spans="1:16" ht="16.899999999999999" customHeight="1">
      <c r="A8" s="191"/>
      <c r="B8" s="168" t="s">
        <v>83</v>
      </c>
      <c r="C8" s="345"/>
      <c r="D8" s="345"/>
      <c r="E8" s="345"/>
      <c r="F8" s="163"/>
      <c r="G8" s="163"/>
      <c r="H8" s="163"/>
      <c r="I8" s="163"/>
      <c r="J8" s="164"/>
      <c r="P8" s="169">
        <f t="shared" ref="P8" si="0">ISBLANK(C8)/1</f>
        <v>1</v>
      </c>
    </row>
    <row r="9" spans="1:16">
      <c r="A9" s="191"/>
      <c r="B9" s="346" t="s">
        <v>84</v>
      </c>
      <c r="C9" s="347"/>
      <c r="D9" s="347"/>
      <c r="E9" s="347"/>
      <c r="F9" s="347"/>
      <c r="G9" s="347"/>
      <c r="H9" s="347"/>
      <c r="I9" s="192"/>
      <c r="J9" s="193"/>
      <c r="P9" s="169"/>
    </row>
    <row r="10" spans="1:16">
      <c r="A10" s="191"/>
      <c r="B10" s="347"/>
      <c r="C10" s="347"/>
      <c r="D10" s="347"/>
      <c r="E10" s="347"/>
      <c r="F10" s="347"/>
      <c r="G10" s="347"/>
      <c r="H10" s="347"/>
      <c r="I10" s="192"/>
      <c r="J10" s="193"/>
      <c r="P10" s="169"/>
    </row>
    <row r="11" spans="1:16">
      <c r="A11" s="191"/>
      <c r="B11" s="207"/>
      <c r="C11" s="207"/>
      <c r="D11" s="207"/>
      <c r="E11" s="207"/>
      <c r="F11" s="207"/>
      <c r="G11" s="207"/>
      <c r="H11" s="207"/>
      <c r="I11" s="192"/>
      <c r="J11" s="193"/>
      <c r="P11" s="169"/>
    </row>
    <row r="12" spans="1:16">
      <c r="A12" s="191"/>
      <c r="B12" s="357" t="s">
        <v>85</v>
      </c>
      <c r="C12" s="358"/>
      <c r="D12" s="358"/>
      <c r="E12" s="358"/>
      <c r="F12" s="358"/>
      <c r="G12" s="358"/>
      <c r="H12" s="213"/>
      <c r="I12" s="194"/>
      <c r="J12" s="193"/>
      <c r="P12" s="169"/>
    </row>
    <row r="13" spans="1:16" ht="106.15" customHeight="1">
      <c r="A13" s="191"/>
      <c r="B13" s="348" t="str">
        <f>IFERROR(VLOOKUP(C8,$M$4:$O$5,3,0),"Entry required in cell C8. Please fill the Incrementality Category as ""Wholly Incremental"" or ""Partially Incremental"". Offers that meet the RFO
Demand Response requirements will be considered either Partially Incremental or Wholly Incremental.")</f>
        <v>Entry required in cell C8. Please fill the Incrementality Category as "Wholly Incremental" or "Partially Incremental". Offers that meet the RFO
Demand Response requirements will be considered either Partially Incremental or Wholly Incremental.</v>
      </c>
      <c r="C13" s="349"/>
      <c r="D13" s="349"/>
      <c r="E13" s="349"/>
      <c r="F13" s="349"/>
      <c r="G13" s="349"/>
      <c r="H13" s="349"/>
      <c r="I13" s="350"/>
      <c r="J13" s="193"/>
      <c r="P13" s="169"/>
    </row>
    <row r="14" spans="1:16" ht="40.15" customHeight="1">
      <c r="A14" s="191"/>
      <c r="B14" s="170"/>
      <c r="C14" s="170"/>
      <c r="D14" s="170"/>
      <c r="E14" s="170"/>
      <c r="F14" s="170"/>
      <c r="G14" s="170"/>
      <c r="H14" s="207"/>
      <c r="I14" s="192"/>
      <c r="J14" s="193"/>
      <c r="P14" s="169"/>
    </row>
    <row r="15" spans="1:16" ht="16.149999999999999" customHeight="1">
      <c r="A15" s="359" t="s">
        <v>86</v>
      </c>
      <c r="B15" s="360"/>
      <c r="C15" s="360"/>
      <c r="D15" s="360"/>
      <c r="E15" s="360"/>
      <c r="F15" s="360"/>
      <c r="G15" s="360"/>
      <c r="H15" s="360"/>
      <c r="I15" s="360"/>
      <c r="J15" s="361"/>
      <c r="P15" s="169"/>
    </row>
    <row r="16" spans="1:16" s="172" customFormat="1" ht="16.149999999999999" customHeight="1">
      <c r="A16" s="191"/>
      <c r="B16" s="171"/>
      <c r="C16" s="170"/>
      <c r="D16" s="170"/>
      <c r="E16" s="170"/>
      <c r="F16" s="170"/>
      <c r="G16" s="170"/>
      <c r="H16" s="207"/>
      <c r="I16" s="192"/>
      <c r="J16" s="193"/>
      <c r="P16" s="169"/>
    </row>
    <row r="17" spans="1:18" s="172" customFormat="1" ht="46.9" customHeight="1">
      <c r="A17" s="191"/>
      <c r="B17" s="168" t="s">
        <v>87</v>
      </c>
      <c r="C17" s="351"/>
      <c r="D17" s="352"/>
      <c r="E17" s="352"/>
      <c r="F17" s="352"/>
      <c r="G17" s="352"/>
      <c r="H17" s="352"/>
      <c r="I17" s="353"/>
      <c r="J17" s="193"/>
      <c r="P17" s="169">
        <f>IF($M$3=2,ISBLANK(C17)/1,0)</f>
        <v>0</v>
      </c>
      <c r="R17" s="172">
        <f>IF(C17="Other",1,0)</f>
        <v>0</v>
      </c>
    </row>
    <row r="18" spans="1:18" s="172" customFormat="1" ht="64.150000000000006" customHeight="1">
      <c r="A18" s="191"/>
      <c r="B18" s="168" t="str">
        <f>IF(LEFT(C8,1)="P","Description of the existing project","Provide reasoning how the offer is wholly incremental")</f>
        <v>Provide reasoning how the offer is wholly incremental</v>
      </c>
      <c r="C18" s="354"/>
      <c r="D18" s="355"/>
      <c r="E18" s="355"/>
      <c r="F18" s="355"/>
      <c r="G18" s="355"/>
      <c r="H18" s="355"/>
      <c r="I18" s="356"/>
      <c r="J18" s="193"/>
      <c r="P18" s="169">
        <f>IF(OR($M$3=1,$M$3=2),ISBLANK(C18)/1,0)</f>
        <v>0</v>
      </c>
    </row>
    <row r="19" spans="1:18" s="172" customFormat="1" ht="16.149999999999999" customHeight="1">
      <c r="A19" s="191"/>
      <c r="B19" s="202" t="s">
        <v>88</v>
      </c>
      <c r="C19" s="341"/>
      <c r="D19" s="341"/>
      <c r="E19" s="341"/>
      <c r="F19" s="341"/>
      <c r="G19" s="341"/>
      <c r="H19" s="341"/>
      <c r="I19" s="341"/>
      <c r="J19" s="193"/>
      <c r="P19" s="169"/>
    </row>
    <row r="20" spans="1:18" s="172" customFormat="1" ht="30.6" hidden="1" customHeight="1">
      <c r="A20" s="191"/>
      <c r="B20" s="203" t="s">
        <v>89</v>
      </c>
      <c r="C20" s="204">
        <v>0.1</v>
      </c>
      <c r="D20" s="342" t="s">
        <v>90</v>
      </c>
      <c r="E20" s="343"/>
      <c r="F20" s="343"/>
      <c r="G20" s="343"/>
      <c r="H20" s="343"/>
      <c r="I20" s="343"/>
      <c r="J20" s="173"/>
      <c r="P20" s="169">
        <f t="shared" ref="P20" si="1">IF($M$3=2,ISBLANK(C20)/1,0)</f>
        <v>0</v>
      </c>
    </row>
    <row r="21" spans="1:18" s="172" customFormat="1" ht="13.15" customHeight="1">
      <c r="A21" s="191"/>
      <c r="B21" s="192"/>
      <c r="C21" s="192"/>
      <c r="D21" s="174"/>
      <c r="E21" s="174"/>
      <c r="F21" s="174"/>
      <c r="G21" s="174"/>
      <c r="H21" s="174"/>
      <c r="I21" s="174"/>
      <c r="J21" s="173"/>
      <c r="N21" s="200" t="s">
        <v>91</v>
      </c>
      <c r="P21" s="169"/>
    </row>
    <row r="22" spans="1:18" s="172" customFormat="1">
      <c r="A22" s="191"/>
      <c r="B22" s="192"/>
      <c r="C22" s="192"/>
      <c r="D22" s="192"/>
      <c r="E22" s="192"/>
      <c r="F22" s="192"/>
      <c r="G22" s="192"/>
      <c r="H22" s="192"/>
      <c r="I22" s="192"/>
      <c r="J22" s="193"/>
      <c r="N22" s="200" t="s">
        <v>92</v>
      </c>
      <c r="P22" s="169"/>
      <c r="R22" s="201"/>
    </row>
    <row r="23" spans="1:18" s="172" customFormat="1">
      <c r="A23" s="191"/>
      <c r="B23" s="175" t="s">
        <v>93</v>
      </c>
      <c r="C23" s="304" t="str">
        <f>IF(P7&gt;0,"Please fill in all required fields. "&amp;P7&amp;" field(s) require attention.","Incrementality assessment is ready")</f>
        <v>Please fill in all required fields. 1 field(s) require attention.</v>
      </c>
      <c r="D23" s="305"/>
      <c r="E23" s="305"/>
      <c r="F23" s="305"/>
      <c r="G23" s="305"/>
      <c r="H23" s="305"/>
      <c r="I23" s="306"/>
      <c r="J23" s="193"/>
      <c r="N23" s="201"/>
    </row>
    <row r="24" spans="1:18" s="172" customFormat="1">
      <c r="A24" s="191"/>
      <c r="B24" s="192"/>
      <c r="C24" s="192"/>
      <c r="D24" s="192"/>
      <c r="E24" s="192"/>
      <c r="F24" s="192"/>
      <c r="G24" s="192"/>
      <c r="H24" s="192"/>
      <c r="I24" s="192"/>
      <c r="J24" s="193"/>
      <c r="N24" s="201"/>
    </row>
    <row r="25" spans="1:18" s="172" customFormat="1">
      <c r="A25" s="191"/>
      <c r="B25" s="192"/>
      <c r="C25" s="192"/>
      <c r="D25" s="192"/>
      <c r="E25" s="192"/>
      <c r="F25" s="192"/>
      <c r="G25" s="192"/>
      <c r="H25" s="192"/>
      <c r="I25" s="192"/>
      <c r="J25" s="193"/>
    </row>
    <row r="26" spans="1:18" s="172" customFormat="1">
      <c r="A26" s="176" t="s">
        <v>47</v>
      </c>
      <c r="B26" s="177"/>
      <c r="C26" s="195"/>
      <c r="D26" s="195"/>
      <c r="E26" s="195"/>
      <c r="F26" s="195"/>
      <c r="G26" s="195"/>
      <c r="H26" s="195"/>
      <c r="I26" s="195"/>
      <c r="J26" s="196"/>
    </row>
  </sheetData>
  <sheetProtection algorithmName="SHA-512" hashValue="FWH5bO7g0Q2Gl8dQ+UyVWUUs2MNH8o+ycm5dlgYdPzwzQEG2+iFHtaj8Co/cT4Lu3avN1lWWBwfguzsHDhS3vQ==" saltValue="L+nZnGIxjQkKH1wLb4BD9Q==" spinCount="100000" sheet="1" objects="1" scenarios="1" selectLockedCells="1"/>
  <mergeCells count="11">
    <mergeCell ref="C19:I19"/>
    <mergeCell ref="D20:I20"/>
    <mergeCell ref="C23:I23"/>
    <mergeCell ref="B2:H4"/>
    <mergeCell ref="C8:E8"/>
    <mergeCell ref="B9:H10"/>
    <mergeCell ref="B13:I13"/>
    <mergeCell ref="C17:I17"/>
    <mergeCell ref="C18:I18"/>
    <mergeCell ref="B12:G12"/>
    <mergeCell ref="A15:J15"/>
  </mergeCells>
  <conditionalFormatting sqref="B19:B20">
    <cfRule type="expression" dxfId="54" priority="17">
      <formula>$P19&lt;&gt;0</formula>
    </cfRule>
  </conditionalFormatting>
  <conditionalFormatting sqref="B2 I2:L3">
    <cfRule type="expression" dxfId="53" priority="18">
      <formula>#REF!="[Buyer Name]"</formula>
    </cfRule>
  </conditionalFormatting>
  <conditionalFormatting sqref="C23">
    <cfRule type="containsText" dxfId="52" priority="16" operator="containsText" text="Ready">
      <formula>NOT(ISERROR(SEARCH("Ready",C23)))</formula>
    </cfRule>
  </conditionalFormatting>
  <conditionalFormatting sqref="C6">
    <cfRule type="expression" dxfId="51" priority="13">
      <formula>$C5=""</formula>
    </cfRule>
  </conditionalFormatting>
  <conditionalFormatting sqref="E6">
    <cfRule type="expression" dxfId="50" priority="12">
      <formula>$C5=""</formula>
    </cfRule>
  </conditionalFormatting>
  <conditionalFormatting sqref="D20:I20">
    <cfRule type="expression" dxfId="49" priority="9">
      <formula>$C$8&lt;&gt;"Partially Incremental"</formula>
    </cfRule>
  </conditionalFormatting>
  <conditionalFormatting sqref="B8">
    <cfRule type="expression" dxfId="48" priority="6">
      <formula>$P8&gt;0</formula>
    </cfRule>
  </conditionalFormatting>
  <conditionalFormatting sqref="B17:I18">
    <cfRule type="expression" dxfId="47" priority="4">
      <formula>$M$3=0</formula>
    </cfRule>
  </conditionalFormatting>
  <conditionalFormatting sqref="B17:I17">
    <cfRule type="expression" dxfId="46" priority="3">
      <formula>$M$3=1</formula>
    </cfRule>
  </conditionalFormatting>
  <conditionalFormatting sqref="B18">
    <cfRule type="expression" dxfId="45" priority="2">
      <formula>$P$18=1</formula>
    </cfRule>
  </conditionalFormatting>
  <conditionalFormatting sqref="B17">
    <cfRule type="expression" dxfId="44" priority="1">
      <formula>$P$17=1</formula>
    </cfRule>
  </conditionalFormatting>
  <dataValidations count="4">
    <dataValidation type="decimal" errorStyle="warning" allowBlank="1" showErrorMessage="1" errorTitle="Entry Error" error="Input can not be less than 0 or greater than 100." promptTitle="Input" prompt="Input can not be less than 0 or greater than 100." sqref="C20" xr:uid="{00000000-0002-0000-0200-000000000000}">
      <formula1>0</formula1>
      <formula2>1</formula2>
    </dataValidation>
    <dataValidation type="custom" allowBlank="1" showInputMessage="1" showErrorMessage="1" sqref="D20" xr:uid="{00000000-0002-0000-0200-000001000000}">
      <formula1>OR(D20&gt;0,D20&lt;=100)</formula1>
    </dataValidation>
    <dataValidation type="list" allowBlank="1" showInputMessage="1" showErrorMessage="1" sqref="C8" xr:uid="{00000000-0002-0000-0200-000002000000}">
      <formula1>"Wholly Incremental,Partially Incremental"</formula1>
    </dataValidation>
    <dataValidation type="list" allowBlank="1" showInputMessage="1" showErrorMessage="1" sqref="C17:I17" xr:uid="{00000000-0002-0000-0200-000003000000}">
      <formula1>$N$21:$N$22</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158F98"/>
    <pageSetUpPr fitToPage="1"/>
  </sheetPr>
  <dimension ref="A1:AP279"/>
  <sheetViews>
    <sheetView showGridLines="0" zoomScaleNormal="100" zoomScaleSheetLayoutView="55" zoomScalePageLayoutView="55" workbookViewId="0" xr3:uid="{51F8DEE0-4D01-5F28-A812-FC0BD7CAC4A5}">
      <selection activeCell="C16" sqref="C16"/>
    </sheetView>
  </sheetViews>
  <sheetFormatPr defaultColWidth="0" defaultRowHeight="12.75" customHeight="1" zeroHeight="1"/>
  <cols>
    <col min="1" max="1" width="18.7109375" style="89" customWidth="1"/>
    <col min="2" max="2" width="17.28515625" style="71" customWidth="1"/>
    <col min="3" max="3" width="12.5703125" style="95" customWidth="1"/>
    <col min="4" max="4" width="18.7109375" style="150" customWidth="1"/>
    <col min="5" max="5" width="21.85546875" style="71" customWidth="1"/>
    <col min="6" max="6" width="18" style="68" customWidth="1"/>
    <col min="7" max="7" width="33" style="71" customWidth="1"/>
    <col min="8" max="8" width="14.7109375" style="71" customWidth="1"/>
    <col min="9" max="9" width="15.42578125" style="71" customWidth="1"/>
    <col min="10" max="10" width="18.42578125" style="71" customWidth="1"/>
    <col min="11" max="11" width="2.140625" style="247" customWidth="1"/>
    <col min="12" max="12" width="3.28515625" style="62" hidden="1" customWidth="1"/>
    <col min="13" max="13" width="4" style="62" hidden="1" customWidth="1"/>
    <col min="14" max="14" width="4.5703125" style="71" hidden="1" customWidth="1"/>
    <col min="15" max="15" width="8.5703125" style="63" hidden="1" customWidth="1"/>
    <col min="16" max="16" width="4.7109375" style="63" hidden="1" customWidth="1"/>
    <col min="17" max="17" width="5" style="63" hidden="1" customWidth="1"/>
    <col min="18" max="24" width="11.7109375" style="63" hidden="1" customWidth="1"/>
    <col min="25" max="31" width="3.140625" style="63" hidden="1" customWidth="1"/>
    <col min="32" max="32" width="10.5703125" style="63" hidden="1" customWidth="1"/>
    <col min="33" max="42" width="3.140625" style="63" hidden="1" customWidth="1"/>
    <col min="43" max="16384" width="5.85546875" style="63" hidden="1"/>
  </cols>
  <sheetData>
    <row r="1" spans="1:37" ht="28.5">
      <c r="A1" s="142" t="s">
        <v>63</v>
      </c>
      <c r="B1" s="258" t="str">
        <f>'Front Page'!$A$4</f>
        <v>OFFER</v>
      </c>
      <c r="C1" s="258"/>
      <c r="D1" s="258"/>
      <c r="E1" s="258"/>
      <c r="F1" s="258"/>
      <c r="G1" s="258"/>
      <c r="H1" s="258"/>
      <c r="I1" s="258"/>
      <c r="J1" s="259"/>
      <c r="K1" s="240"/>
      <c r="L1" s="55" t="s">
        <v>1</v>
      </c>
      <c r="N1" s="62" t="s">
        <v>76</v>
      </c>
    </row>
    <row r="2" spans="1:37" s="66" customFormat="1" ht="37.5">
      <c r="A2" s="134" t="str">
        <f>IF('Front Page'!$F$32="","",'Front Page'!$F$32)</f>
        <v/>
      </c>
      <c r="B2" s="64" t="str">
        <f>'Front Page'!A11</f>
        <v>ALISO CANYON ENERGY STORAGE 2 REQUEST FOR OFFERS
DEMAND RESPONSE RESOURCE PURCHASE AGREEMENT</v>
      </c>
      <c r="C2" s="64"/>
      <c r="D2" s="64"/>
      <c r="E2" s="64"/>
      <c r="F2" s="64"/>
      <c r="G2" s="64"/>
      <c r="H2" s="64"/>
      <c r="I2" s="64"/>
      <c r="J2" s="68"/>
      <c r="K2" s="241"/>
      <c r="L2" s="62"/>
      <c r="M2" s="62"/>
      <c r="N2" s="65"/>
    </row>
    <row r="3" spans="1:37" ht="36.6" customHeight="1">
      <c r="A3" s="67" t="s">
        <v>94</v>
      </c>
      <c r="B3" s="399" t="str">
        <f>IF(M3&gt;0,"Please fill in all required fields. "&amp;M3&amp;" field(s) require attention.","Offer is ready")</f>
        <v>Please fill in all required fields. 18 field(s) require attention.</v>
      </c>
      <c r="C3" s="400"/>
      <c r="D3" s="400"/>
      <c r="E3" s="400"/>
      <c r="F3" s="400"/>
      <c r="G3" s="400"/>
      <c r="H3" s="400"/>
      <c r="I3" s="400"/>
      <c r="J3" s="400"/>
      <c r="K3" s="401"/>
      <c r="L3" s="69" t="s">
        <v>82</v>
      </c>
      <c r="M3" s="70">
        <f>SUM(M5:M273)+N17+N13+N12+N11</f>
        <v>18</v>
      </c>
    </row>
    <row r="4" spans="1:37" ht="14.45" customHeight="1">
      <c r="A4" s="72" t="s">
        <v>95</v>
      </c>
      <c r="B4" s="73"/>
      <c r="C4" s="73"/>
      <c r="D4" s="73"/>
      <c r="E4" s="73"/>
      <c r="F4" s="73"/>
      <c r="G4" s="73"/>
      <c r="H4" s="73"/>
      <c r="I4" s="73"/>
      <c r="J4" s="181"/>
      <c r="K4" s="242"/>
      <c r="P4" s="74" t="s">
        <v>96</v>
      </c>
    </row>
    <row r="5" spans="1:37" ht="7.15" customHeight="1">
      <c r="A5" s="410" t="s">
        <v>97</v>
      </c>
      <c r="B5" s="411"/>
      <c r="C5" s="409" t="s">
        <v>98</v>
      </c>
      <c r="D5" s="409"/>
      <c r="E5" s="409"/>
      <c r="F5" s="260" t="s">
        <v>99</v>
      </c>
      <c r="G5" s="86"/>
      <c r="J5" s="261"/>
      <c r="K5" s="241"/>
      <c r="L5" s="183" t="s">
        <v>100</v>
      </c>
    </row>
    <row r="6" spans="1:37" ht="18.75" customHeight="1">
      <c r="A6" s="378" t="s">
        <v>101</v>
      </c>
      <c r="B6" s="379"/>
      <c r="C6" s="380"/>
      <c r="D6" s="381"/>
      <c r="E6" s="382"/>
      <c r="F6" s="75" t="s">
        <v>99</v>
      </c>
      <c r="G6" s="412" t="s">
        <v>102</v>
      </c>
      <c r="H6" s="413"/>
      <c r="I6" s="413"/>
      <c r="J6" s="262"/>
      <c r="K6" s="241"/>
      <c r="M6" s="62">
        <f>ISBLANK(C6)/1</f>
        <v>1</v>
      </c>
    </row>
    <row r="7" spans="1:37" ht="75" customHeight="1">
      <c r="A7" s="383" t="s">
        <v>103</v>
      </c>
      <c r="B7" s="384"/>
      <c r="C7" s="385"/>
      <c r="D7" s="386"/>
      <c r="E7" s="386"/>
      <c r="F7" s="386"/>
      <c r="G7" s="387"/>
      <c r="H7" s="388"/>
      <c r="I7" s="77"/>
      <c r="J7" s="76"/>
      <c r="K7" s="243"/>
      <c r="M7" s="62">
        <f>ISBLANK(C7)/1</f>
        <v>1</v>
      </c>
      <c r="T7" s="63">
        <f ca="1">OFFSET($T$8,X7,0)</f>
        <v>16</v>
      </c>
      <c r="U7" s="63">
        <f ca="1">OFFSET($U$8,X7,0)</f>
        <v>23</v>
      </c>
      <c r="V7" s="63">
        <f ca="1">OFFSET($V$8,X7,0)</f>
        <v>2</v>
      </c>
      <c r="W7" s="141" t="s">
        <v>104</v>
      </c>
      <c r="X7" s="222">
        <v>1</v>
      </c>
    </row>
    <row r="8" spans="1:37" ht="16.5" customHeight="1">
      <c r="A8" s="393" t="s">
        <v>105</v>
      </c>
      <c r="B8" s="394"/>
      <c r="C8" s="389" t="str">
        <f>R30</f>
        <v>TBD</v>
      </c>
      <c r="D8" s="390"/>
      <c r="E8" s="216" t="s">
        <v>106</v>
      </c>
      <c r="F8" s="395"/>
      <c r="G8" s="396"/>
      <c r="H8" s="215" t="s">
        <v>107</v>
      </c>
      <c r="I8" s="397"/>
      <c r="J8" s="398"/>
      <c r="K8" s="243"/>
      <c r="M8" s="62">
        <f>O8+N8</f>
        <v>1</v>
      </c>
      <c r="N8" s="71">
        <f>ISBLANK(F8)/1</f>
        <v>1</v>
      </c>
      <c r="O8" s="62">
        <v>0</v>
      </c>
      <c r="R8" s="63" t="s">
        <v>106</v>
      </c>
      <c r="S8" s="63" t="s">
        <v>107</v>
      </c>
      <c r="T8" s="143" t="s">
        <v>108</v>
      </c>
      <c r="U8" s="144" t="s">
        <v>109</v>
      </c>
      <c r="V8" s="144" t="s">
        <v>110</v>
      </c>
      <c r="X8" s="136" t="s">
        <v>111</v>
      </c>
      <c r="Y8" s="136">
        <v>1</v>
      </c>
      <c r="Z8" s="136">
        <v>2</v>
      </c>
      <c r="AA8" s="136">
        <v>3</v>
      </c>
      <c r="AB8" s="136">
        <v>4</v>
      </c>
      <c r="AC8" s="136">
        <v>5</v>
      </c>
      <c r="AE8" s="137" t="s">
        <v>112</v>
      </c>
      <c r="AF8" s="137">
        <v>1</v>
      </c>
      <c r="AG8" s="136">
        <v>2</v>
      </c>
      <c r="AJ8" s="63">
        <f>IF(C13&lt;&gt;"",VLOOKUP(C13,$AJ$9:$AL$20,2,FALSE),0)</f>
        <v>0</v>
      </c>
      <c r="AK8" s="63">
        <f>IF(E13&lt;&gt;"",VLOOKUP(E13,$AJ$9:$AL$20,2,FALSE),0)</f>
        <v>0</v>
      </c>
    </row>
    <row r="9" spans="1:37" ht="22.15" customHeight="1">
      <c r="A9" s="402" t="s">
        <v>113</v>
      </c>
      <c r="B9" s="403"/>
      <c r="C9" s="391"/>
      <c r="D9" s="392"/>
      <c r="E9" s="368" t="s">
        <v>114</v>
      </c>
      <c r="F9" s="369"/>
      <c r="G9" s="369"/>
      <c r="H9" s="369"/>
      <c r="I9" s="369"/>
      <c r="J9" s="369"/>
      <c r="K9" s="370"/>
      <c r="L9" s="79" t="str">
        <f>IF(OR(C9="",C10=""),"",DATEDIF(DATE(YEAR(C9),MONTH(C9),1),DATE(YEAR(C10),MONTH(C10)+1,1),"m"))</f>
        <v/>
      </c>
      <c r="M9" s="62">
        <f>IFERROR(OR(ISBLANK(C9)/1,DAY(C9)&lt;&gt;1,N9)/1,1)</f>
        <v>1</v>
      </c>
      <c r="N9" s="71">
        <f>IF(OR(C9&lt;O9,C9&gt;O10),1,0)</f>
        <v>1</v>
      </c>
      <c r="O9" s="96">
        <v>43831</v>
      </c>
      <c r="R9" s="198" t="s">
        <v>115</v>
      </c>
      <c r="S9" s="198"/>
      <c r="T9" s="145">
        <v>16</v>
      </c>
      <c r="U9" s="145">
        <v>23</v>
      </c>
      <c r="V9" s="223">
        <v>2</v>
      </c>
      <c r="X9" s="136">
        <v>2020</v>
      </c>
      <c r="Y9" s="224">
        <f t="array" ref="Y9:AC40">2</f>
        <v>2</v>
      </c>
      <c r="Z9" s="224">
        <v>2</v>
      </c>
      <c r="AA9" s="224">
        <v>2</v>
      </c>
      <c r="AB9" s="224">
        <v>2</v>
      </c>
      <c r="AC9" s="224">
        <v>2</v>
      </c>
      <c r="AE9" s="137">
        <v>1</v>
      </c>
      <c r="AF9" s="154">
        <v>0.75</v>
      </c>
      <c r="AG9" s="136">
        <v>1</v>
      </c>
      <c r="AJ9" s="63" t="s">
        <v>116</v>
      </c>
      <c r="AK9" s="63">
        <v>1</v>
      </c>
    </row>
    <row r="10" spans="1:37" ht="22.15" customHeight="1">
      <c r="A10" s="402" t="s">
        <v>117</v>
      </c>
      <c r="B10" s="403"/>
      <c r="C10" s="404"/>
      <c r="D10" s="392"/>
      <c r="E10" s="371" t="str">
        <f>"[SCE Note: Must end on the last calendar day of the month. 11:59 p.m. of the date which is "&amp;IF(L9="","0 (zero)",L9)&amp;" months after the Delivery Commencement Date."&amp;""
&amp;" Contract Term must be no more than 20 years.]"</f>
        <v>[SCE Note: Must end on the last calendar day of the month. 11:59 p.m. of the date which is 0 (zero) months after the Delivery Commencement Date. Contract Term must be no more than 20 years.]</v>
      </c>
      <c r="F10" s="372"/>
      <c r="G10" s="372"/>
      <c r="H10" s="372"/>
      <c r="I10" s="372"/>
      <c r="J10" s="372"/>
      <c r="K10" s="373"/>
      <c r="L10" s="80"/>
      <c r="M10" s="62">
        <f>IFERROR(OR(ISBLANK(C10)/1,DAY(C10+1)&lt;&gt;1)/1,1)</f>
        <v>1</v>
      </c>
      <c r="O10" s="96">
        <v>44348</v>
      </c>
      <c r="P10" s="228">
        <f>(C10-C9)/365</f>
        <v>0</v>
      </c>
      <c r="R10" s="198" t="s">
        <v>118</v>
      </c>
      <c r="S10" s="198"/>
      <c r="T10" s="145">
        <v>16</v>
      </c>
      <c r="U10" s="145">
        <v>18</v>
      </c>
      <c r="V10" s="223">
        <v>2</v>
      </c>
      <c r="X10" s="136">
        <v>2021</v>
      </c>
      <c r="Y10" s="224">
        <v>2</v>
      </c>
      <c r="Z10" s="224">
        <v>2</v>
      </c>
      <c r="AA10" s="224">
        <v>2</v>
      </c>
      <c r="AB10" s="224">
        <v>2</v>
      </c>
      <c r="AC10" s="224">
        <v>2</v>
      </c>
      <c r="AE10" s="137">
        <v>2</v>
      </c>
      <c r="AF10" s="154">
        <v>0.75</v>
      </c>
      <c r="AG10" s="136">
        <v>1</v>
      </c>
      <c r="AJ10" s="63" t="s">
        <v>119</v>
      </c>
      <c r="AK10" s="63">
        <v>2</v>
      </c>
    </row>
    <row r="11" spans="1:37" ht="18.75" customHeight="1">
      <c r="A11" s="375" t="s">
        <v>120</v>
      </c>
      <c r="B11" s="376"/>
      <c r="C11" s="405"/>
      <c r="D11" s="406"/>
      <c r="F11" s="71"/>
      <c r="K11" s="243"/>
      <c r="L11" s="80"/>
      <c r="M11" s="62">
        <f>ISBLANK(C11)/1</f>
        <v>1</v>
      </c>
      <c r="R11" s="198" t="s">
        <v>121</v>
      </c>
      <c r="S11" s="199"/>
      <c r="T11" s="145">
        <v>15</v>
      </c>
      <c r="U11" s="145">
        <v>19</v>
      </c>
      <c r="V11" s="223">
        <v>2</v>
      </c>
      <c r="X11" s="136">
        <v>2022</v>
      </c>
      <c r="Y11" s="224">
        <v>2</v>
      </c>
      <c r="Z11" s="224">
        <v>2</v>
      </c>
      <c r="AA11" s="224">
        <v>2</v>
      </c>
      <c r="AB11" s="224">
        <v>2</v>
      </c>
      <c r="AC11" s="224">
        <v>2</v>
      </c>
      <c r="AE11" s="137">
        <v>3</v>
      </c>
      <c r="AF11" s="154">
        <v>0.75</v>
      </c>
      <c r="AG11" s="136">
        <v>1</v>
      </c>
      <c r="AJ11" s="63" t="s">
        <v>122</v>
      </c>
      <c r="AK11" s="63">
        <v>3</v>
      </c>
    </row>
    <row r="12" spans="1:37" ht="29.45" customHeight="1">
      <c r="A12" s="375" t="s">
        <v>123</v>
      </c>
      <c r="B12" s="376"/>
      <c r="C12" s="91"/>
      <c r="D12" s="81" t="s">
        <v>124</v>
      </c>
      <c r="E12" s="91"/>
      <c r="F12" s="368" t="s">
        <v>125</v>
      </c>
      <c r="G12" s="369"/>
      <c r="H12" s="369"/>
      <c r="I12" s="369"/>
      <c r="J12" s="369"/>
      <c r="K12" s="244"/>
      <c r="L12" s="80"/>
      <c r="M12" s="62">
        <f t="shared" ref="M12:M19" si="0">ISBLANK(C12)/1</f>
        <v>1</v>
      </c>
      <c r="N12" s="71">
        <f>ISBLANK(E12)/1</f>
        <v>1</v>
      </c>
      <c r="R12" s="198"/>
      <c r="S12" s="198"/>
      <c r="T12" s="145">
        <v>15</v>
      </c>
      <c r="U12" s="145">
        <v>23</v>
      </c>
      <c r="V12" s="223">
        <v>2</v>
      </c>
      <c r="X12" s="136">
        <v>2023</v>
      </c>
      <c r="Y12" s="224">
        <v>2</v>
      </c>
      <c r="Z12" s="224">
        <v>2</v>
      </c>
      <c r="AA12" s="224">
        <v>2</v>
      </c>
      <c r="AB12" s="224">
        <v>2</v>
      </c>
      <c r="AC12" s="224">
        <v>2</v>
      </c>
      <c r="AE12" s="137">
        <v>4</v>
      </c>
      <c r="AF12" s="154">
        <v>0.75</v>
      </c>
      <c r="AG12" s="136">
        <v>1</v>
      </c>
      <c r="AJ12" s="63" t="s">
        <v>126</v>
      </c>
      <c r="AK12" s="63">
        <v>4</v>
      </c>
    </row>
    <row r="13" spans="1:37" ht="23.25" customHeight="1">
      <c r="A13" s="375" t="s">
        <v>127</v>
      </c>
      <c r="B13" s="376"/>
      <c r="C13" s="90"/>
      <c r="D13" s="78" t="s">
        <v>124</v>
      </c>
      <c r="E13" s="90"/>
      <c r="F13" s="234"/>
      <c r="G13" s="235"/>
      <c r="H13" s="235"/>
      <c r="I13" s="235"/>
      <c r="J13" s="235"/>
      <c r="K13" s="244"/>
      <c r="L13" s="80"/>
      <c r="M13" s="62">
        <f t="shared" si="0"/>
        <v>1</v>
      </c>
      <c r="N13" s="71">
        <f>ISBLANK(E13)/1+ IF(AJ8&gt;AK8,1,0)</f>
        <v>1</v>
      </c>
      <c r="O13" s="96"/>
      <c r="T13" s="145">
        <v>18</v>
      </c>
      <c r="U13" s="145">
        <v>23</v>
      </c>
      <c r="V13" s="223">
        <v>2</v>
      </c>
      <c r="X13" s="136">
        <v>2024</v>
      </c>
      <c r="Y13" s="224">
        <v>2</v>
      </c>
      <c r="Z13" s="224">
        <v>2</v>
      </c>
      <c r="AA13" s="224">
        <v>2</v>
      </c>
      <c r="AB13" s="224">
        <v>2</v>
      </c>
      <c r="AC13" s="224">
        <v>2</v>
      </c>
      <c r="AE13" s="137">
        <v>5</v>
      </c>
      <c r="AF13" s="154">
        <v>0.75</v>
      </c>
      <c r="AG13" s="136">
        <v>1</v>
      </c>
      <c r="AJ13" s="63" t="s">
        <v>128</v>
      </c>
      <c r="AK13" s="63">
        <v>5</v>
      </c>
    </row>
    <row r="14" spans="1:37" ht="13.9" customHeight="1">
      <c r="A14" s="375" t="s">
        <v>129</v>
      </c>
      <c r="B14" s="376"/>
      <c r="C14" s="92"/>
      <c r="D14" s="407"/>
      <c r="E14" s="408"/>
      <c r="F14" s="408"/>
      <c r="G14" s="408"/>
      <c r="H14" s="408"/>
      <c r="I14" s="238"/>
      <c r="J14" s="239"/>
      <c r="K14" s="243"/>
      <c r="L14" s="80"/>
      <c r="M14" s="62">
        <f t="shared" si="0"/>
        <v>1</v>
      </c>
      <c r="O14" s="135"/>
      <c r="T14" s="145"/>
      <c r="U14" s="145"/>
      <c r="V14" s="145"/>
      <c r="X14" s="136">
        <v>2025</v>
      </c>
      <c r="Y14" s="224">
        <v>2</v>
      </c>
      <c r="Z14" s="224">
        <v>2</v>
      </c>
      <c r="AA14" s="224">
        <v>2</v>
      </c>
      <c r="AB14" s="224">
        <v>2</v>
      </c>
      <c r="AC14" s="224">
        <v>2</v>
      </c>
      <c r="AE14" s="137">
        <v>6</v>
      </c>
      <c r="AF14" s="154">
        <v>1.35</v>
      </c>
      <c r="AG14" s="136">
        <v>1</v>
      </c>
      <c r="AJ14" s="63" t="s">
        <v>130</v>
      </c>
      <c r="AK14" s="63">
        <v>6</v>
      </c>
    </row>
    <row r="15" spans="1:37" ht="13.9" customHeight="1">
      <c r="A15" s="375" t="s">
        <v>131</v>
      </c>
      <c r="B15" s="376"/>
      <c r="C15" s="92"/>
      <c r="D15" s="368" t="s">
        <v>132</v>
      </c>
      <c r="E15" s="369"/>
      <c r="F15" s="369"/>
      <c r="G15" s="369"/>
      <c r="H15" s="369"/>
      <c r="I15" s="374"/>
      <c r="J15" s="374"/>
      <c r="K15" s="243"/>
      <c r="L15" s="80"/>
      <c r="M15" s="237">
        <f>ISBLANK(C15)/1+IF(C15&lt;=C14,1,0)</f>
        <v>2</v>
      </c>
      <c r="T15" s="145"/>
      <c r="U15" s="145"/>
      <c r="V15" s="145"/>
      <c r="X15" s="136">
        <v>2026</v>
      </c>
      <c r="Y15" s="224">
        <v>2</v>
      </c>
      <c r="Z15" s="224">
        <v>2</v>
      </c>
      <c r="AA15" s="224">
        <v>2</v>
      </c>
      <c r="AB15" s="224">
        <v>2</v>
      </c>
      <c r="AC15" s="224">
        <v>2</v>
      </c>
      <c r="AE15" s="137">
        <v>7</v>
      </c>
      <c r="AF15" s="154">
        <v>1.35</v>
      </c>
      <c r="AG15" s="136">
        <v>1</v>
      </c>
      <c r="AJ15" s="63" t="s">
        <v>133</v>
      </c>
      <c r="AK15" s="63">
        <v>7</v>
      </c>
    </row>
    <row r="16" spans="1:37" ht="13.9" customHeight="1">
      <c r="A16" s="375" t="s">
        <v>134</v>
      </c>
      <c r="B16" s="376"/>
      <c r="C16" s="93"/>
      <c r="D16" s="86"/>
      <c r="E16" s="230" t="str">
        <f>IF(C12&lt;&gt;"",MID(C12,3,LEN(C12)-2),"")</f>
        <v/>
      </c>
      <c r="F16" s="231" t="str">
        <f>IF(E12&lt;&gt;"",MID(E12,3,LEN(E12)-2),"")</f>
        <v/>
      </c>
      <c r="G16" s="231">
        <f>IF(C15/60&gt;=5,1,0)</f>
        <v>0</v>
      </c>
      <c r="H16" s="231">
        <f>IF(C17/12&gt;=1,1,0)</f>
        <v>0</v>
      </c>
      <c r="I16" s="231">
        <f>IF(AND(_xlfn.NUMBERVALUE(E16)&lt;=17,_xlfn.NUMBERVALUE(F16)&gt;=21),1,0)</f>
        <v>0</v>
      </c>
      <c r="J16" s="231">
        <f>IF(AND(_xlfn.NUMBERVALUE(E16)&lt;=17,_xlfn.NUMBERVALUE(F16)&gt;=21),1,0)</f>
        <v>0</v>
      </c>
      <c r="K16" s="243"/>
      <c r="L16" s="80"/>
      <c r="M16" s="62">
        <f t="shared" si="0"/>
        <v>1</v>
      </c>
      <c r="T16" s="145"/>
      <c r="U16" s="145"/>
      <c r="V16" s="145"/>
      <c r="X16" s="136">
        <v>2027</v>
      </c>
      <c r="Y16" s="224">
        <v>2</v>
      </c>
      <c r="Z16" s="224">
        <v>2</v>
      </c>
      <c r="AA16" s="224">
        <v>2</v>
      </c>
      <c r="AB16" s="224">
        <v>2</v>
      </c>
      <c r="AC16" s="224">
        <v>2</v>
      </c>
      <c r="AE16" s="137">
        <v>8</v>
      </c>
      <c r="AF16" s="154">
        <v>1.35</v>
      </c>
      <c r="AG16" s="136">
        <v>1</v>
      </c>
      <c r="AJ16" s="63" t="s">
        <v>135</v>
      </c>
      <c r="AK16" s="63">
        <v>8</v>
      </c>
    </row>
    <row r="17" spans="1:37" ht="24" customHeight="1">
      <c r="A17" s="375" t="s">
        <v>136</v>
      </c>
      <c r="B17" s="376"/>
      <c r="C17" s="93"/>
      <c r="D17" s="147" t="s">
        <v>137</v>
      </c>
      <c r="E17" s="93"/>
      <c r="F17" s="71"/>
      <c r="G17" s="63"/>
      <c r="H17" s="377" t="str">
        <f ca="1">"2026 Deferral Period for selected location"&amp;CHAR(10)&amp;"Months: " &amp;IFERROR(VLOOKUP(V7,$AE$22:$AF$26,2,0),"")&amp;", HE: "&amp;IFERROR(T7,"")&amp;" - "&amp;IFERROR(U7,"")</f>
        <v>2026 Deferral Period for selected location
Months: Mar - Oct, HE: 16 - 23</v>
      </c>
      <c r="I17" s="377"/>
      <c r="J17" s="377"/>
      <c r="K17" s="245"/>
      <c r="L17" s="80"/>
      <c r="M17" s="62">
        <f t="shared" si="0"/>
        <v>1</v>
      </c>
      <c r="N17" s="71">
        <f>ISBLANK(E17)/1</f>
        <v>1</v>
      </c>
      <c r="T17" s="145"/>
      <c r="U17" s="145"/>
      <c r="V17" s="145"/>
      <c r="X17" s="136">
        <v>2028</v>
      </c>
      <c r="Y17" s="224">
        <v>2</v>
      </c>
      <c r="Z17" s="224">
        <v>2</v>
      </c>
      <c r="AA17" s="224">
        <v>2</v>
      </c>
      <c r="AB17" s="224">
        <v>2</v>
      </c>
      <c r="AC17" s="224">
        <v>2</v>
      </c>
      <c r="AE17" s="137">
        <v>9</v>
      </c>
      <c r="AF17" s="154">
        <v>1.35</v>
      </c>
      <c r="AG17" s="136">
        <v>1</v>
      </c>
      <c r="AJ17" s="63" t="s">
        <v>138</v>
      </c>
      <c r="AK17" s="63">
        <v>9</v>
      </c>
    </row>
    <row r="18" spans="1:37" ht="18" customHeight="1">
      <c r="A18" s="375" t="s">
        <v>139</v>
      </c>
      <c r="B18" s="376"/>
      <c r="C18" s="236"/>
      <c r="D18" s="68"/>
      <c r="E18" s="68"/>
      <c r="F18" s="71"/>
      <c r="G18" s="63"/>
      <c r="H18" s="377"/>
      <c r="I18" s="377"/>
      <c r="J18" s="377"/>
      <c r="K18" s="246"/>
      <c r="M18" s="62">
        <f t="shared" si="0"/>
        <v>1</v>
      </c>
      <c r="T18" s="145"/>
      <c r="U18" s="145"/>
      <c r="V18" s="145"/>
      <c r="X18" s="136">
        <v>2029</v>
      </c>
      <c r="Y18" s="224">
        <v>2</v>
      </c>
      <c r="Z18" s="224">
        <v>2</v>
      </c>
      <c r="AA18" s="224">
        <v>2</v>
      </c>
      <c r="AB18" s="224">
        <v>2</v>
      </c>
      <c r="AC18" s="224">
        <v>2</v>
      </c>
      <c r="AE18" s="137">
        <v>10</v>
      </c>
      <c r="AF18" s="154">
        <v>1.35</v>
      </c>
      <c r="AG18" s="136">
        <v>1</v>
      </c>
      <c r="AJ18" s="63" t="s">
        <v>140</v>
      </c>
      <c r="AK18" s="63">
        <v>10</v>
      </c>
    </row>
    <row r="19" spans="1:37" ht="57" customHeight="1">
      <c r="A19" s="375" t="s">
        <v>141</v>
      </c>
      <c r="B19" s="376"/>
      <c r="C19" s="236"/>
      <c r="D19" s="153" t="str">
        <f>IF(C19/1&gt;=0.5,"[SCE Note: Check if Energy Rate is in $/kWh. You entered $"&amp;ROUND(C19*1000,2)&amp;"/MWh]","[SCE Note: You entered $"&amp;ROUND(C19*1000,2)&amp;"/MWh]")</f>
        <v>[SCE Note: You entered $0/MWh]</v>
      </c>
      <c r="E19" s="153" t="s">
        <v>142</v>
      </c>
      <c r="F19" s="71"/>
      <c r="G19" s="63"/>
      <c r="H19" s="362" t="str">
        <f>"Total Estimated Nominal Capacity Payments = "&amp;TEXT(SUM(J22:J273),"$0,000")</f>
        <v>Total Estimated Nominal Capacity Payments = $0,000</v>
      </c>
      <c r="I19" s="363"/>
      <c r="J19" s="364"/>
      <c r="K19" s="243"/>
      <c r="M19" s="62">
        <f t="shared" si="0"/>
        <v>1</v>
      </c>
      <c r="T19" s="145"/>
      <c r="U19" s="145"/>
      <c r="V19" s="145"/>
      <c r="X19" s="136">
        <v>2030</v>
      </c>
      <c r="Y19" s="224">
        <v>2</v>
      </c>
      <c r="Z19" s="224">
        <v>2</v>
      </c>
      <c r="AA19" s="224">
        <v>2</v>
      </c>
      <c r="AB19" s="224">
        <v>2</v>
      </c>
      <c r="AC19" s="224">
        <v>2</v>
      </c>
      <c r="AE19" s="137">
        <v>11</v>
      </c>
      <c r="AF19" s="154">
        <v>0.75</v>
      </c>
      <c r="AG19" s="136">
        <v>1</v>
      </c>
      <c r="AJ19" s="63" t="s">
        <v>143</v>
      </c>
      <c r="AK19" s="63">
        <v>11</v>
      </c>
    </row>
    <row r="20" spans="1:37" ht="12.75" customHeight="1">
      <c r="A20" s="414" t="s">
        <v>144</v>
      </c>
      <c r="B20" s="415"/>
      <c r="C20" s="225" t="s">
        <v>145</v>
      </c>
      <c r="D20" s="226" t="s">
        <v>146</v>
      </c>
      <c r="E20" s="227"/>
      <c r="F20" s="156"/>
      <c r="H20" s="365"/>
      <c r="I20" s="366"/>
      <c r="J20" s="367"/>
      <c r="K20" s="241"/>
      <c r="M20" s="62">
        <f>ISBLANK(C20)/1</f>
        <v>0</v>
      </c>
      <c r="T20" s="145"/>
      <c r="U20" s="145"/>
      <c r="V20" s="145"/>
      <c r="X20" s="136">
        <v>2031</v>
      </c>
      <c r="Y20" s="224">
        <v>2</v>
      </c>
      <c r="Z20" s="224">
        <v>2</v>
      </c>
      <c r="AA20" s="224">
        <v>2</v>
      </c>
      <c r="AB20" s="224">
        <v>2</v>
      </c>
      <c r="AC20" s="224">
        <v>2</v>
      </c>
      <c r="AE20" s="137">
        <v>12</v>
      </c>
      <c r="AF20" s="154">
        <v>0.75</v>
      </c>
      <c r="AG20" s="136">
        <v>1</v>
      </c>
      <c r="AJ20" s="63" t="s">
        <v>147</v>
      </c>
      <c r="AK20" s="63">
        <v>12</v>
      </c>
    </row>
    <row r="21" spans="1:37" ht="49.9" customHeight="1">
      <c r="A21" s="139" t="s">
        <v>148</v>
      </c>
      <c r="B21" s="146" t="s">
        <v>149</v>
      </c>
      <c r="C21" s="182" t="s">
        <v>150</v>
      </c>
      <c r="D21" s="149" t="s">
        <v>151</v>
      </c>
      <c r="E21" s="148" t="s">
        <v>152</v>
      </c>
      <c r="F21" s="182" t="s">
        <v>153</v>
      </c>
      <c r="G21" s="250" t="s">
        <v>154</v>
      </c>
      <c r="H21" s="149" t="s">
        <v>155</v>
      </c>
      <c r="I21" s="152" t="s">
        <v>156</v>
      </c>
      <c r="J21" s="149" t="s">
        <v>157</v>
      </c>
      <c r="K21" s="232" t="s">
        <v>158</v>
      </c>
      <c r="L21" s="62">
        <f>SUM(M22:M273)</f>
        <v>0</v>
      </c>
      <c r="T21" s="145"/>
      <c r="U21" s="145"/>
      <c r="V21" s="145"/>
      <c r="X21" s="136">
        <v>2032</v>
      </c>
      <c r="Y21" s="224">
        <v>2</v>
      </c>
      <c r="Z21" s="224">
        <v>2</v>
      </c>
      <c r="AA21" s="224">
        <v>2</v>
      </c>
      <c r="AB21" s="224">
        <v>2</v>
      </c>
      <c r="AC21" s="224">
        <v>2</v>
      </c>
    </row>
    <row r="22" spans="1:37" ht="14.45" customHeight="1">
      <c r="A22" s="82" t="str">
        <f>IF($C$9="","",YEAR(E22))</f>
        <v/>
      </c>
      <c r="B22" s="83" t="str">
        <f>IF(E22&gt;$C$10,"Enter Delivery End Date",TEXT(E22,"mmmm"))</f>
        <v/>
      </c>
      <c r="C22" s="94">
        <v>1</v>
      </c>
      <c r="D22" s="140" t="str">
        <f>IFERROR(IF(B22="","",$C$18*I22),0)</f>
        <v/>
      </c>
      <c r="E22" s="84" t="str">
        <f>IF($C$9="","",$C$9)</f>
        <v/>
      </c>
      <c r="F22" s="251">
        <f>IF(C22&lt;&gt;"",C22,"")</f>
        <v>1</v>
      </c>
      <c r="G22" s="184" t="e">
        <f t="shared" ref="G22:G85" si="1">IF(AND(MONTH(E22)&gt;=$AJ$8,MONTH(E22)&lt;=$AK$8),1,0)</f>
        <v>#VALUE!</v>
      </c>
      <c r="H22" s="138" t="str">
        <f>IFERROR(IF(A22="","",VLOOKUP(MONTH(E22),$AE$9:$AG$20,VLOOKUP(A22,$X$9:$AC$40,$X$7+1,0)+1,0)),"")</f>
        <v/>
      </c>
      <c r="I22" s="138" t="e">
        <f>IF(OR(C22=0,C22="",G22=0),"",H22/AVERAGEIFS(H$22:H$273,A$22:A$273,A22,C$22:C$273,"&lt;&gt;0",G$22:G$273,1))</f>
        <v>#VALUE!</v>
      </c>
      <c r="J22" s="151" t="str">
        <f t="shared" ref="J22:J85" si="2">IFERROR(IF(B22="","",D22*C22*G22),"")</f>
        <v/>
      </c>
      <c r="K22" s="233" t="e">
        <f>IF(I22&lt;&gt; "",IFERROR(IF(AND(MONTH(E22)&gt;=4,MONTH(E22)&lt;=10),$I$16,$J$16)*C22,0),0)</f>
        <v>#VALUE!</v>
      </c>
      <c r="M22" s="62">
        <f>IF(B22="",0,IF(C22&gt;=1000,ISBLANK(C22)/1+ISBLANK(D22)/1,1))</f>
        <v>0</v>
      </c>
      <c r="T22" s="145"/>
      <c r="U22" s="145"/>
      <c r="V22" s="145"/>
      <c r="X22" s="136">
        <v>2033</v>
      </c>
      <c r="Y22" s="224">
        <v>2</v>
      </c>
      <c r="Z22" s="224">
        <v>2</v>
      </c>
      <c r="AA22" s="224">
        <v>2</v>
      </c>
      <c r="AB22" s="224">
        <v>2</v>
      </c>
      <c r="AC22" s="224">
        <v>2</v>
      </c>
      <c r="AE22" s="63">
        <v>1</v>
      </c>
      <c r="AF22" s="63" t="s">
        <v>159</v>
      </c>
    </row>
    <row r="23" spans="1:37" ht="15">
      <c r="A23" s="82" t="str">
        <f t="shared" ref="A23:A86" si="3">IF($C$9="","",YEAR(E23))</f>
        <v/>
      </c>
      <c r="B23" s="83" t="str">
        <f t="shared" ref="B23:B86" si="4">IF(E23&gt;$C$10,"",TEXT(E23,"mmmm"))</f>
        <v/>
      </c>
      <c r="C23" s="94">
        <v>4</v>
      </c>
      <c r="D23" s="140" t="str">
        <f t="shared" ref="D23:D86" si="5">IFERROR(IF(B23="","",$C$18*I23),0)</f>
        <v/>
      </c>
      <c r="E23" s="84" t="str">
        <f>IF($C$9="","",(DATE(YEAR(E22),MONTH(E22)+1,1)))</f>
        <v/>
      </c>
      <c r="F23" s="251">
        <f t="shared" ref="F23:F86" si="6">IF(C23&lt;&gt;"",C23,"")</f>
        <v>4</v>
      </c>
      <c r="G23" s="155" t="e">
        <f t="shared" si="1"/>
        <v>#VALUE!</v>
      </c>
      <c r="H23" s="138" t="str">
        <f t="shared" ref="H23:H86" si="7">IFERROR(IF(A23="","",VLOOKUP(MONTH(E23),$AE$9:$AG$20,VLOOKUP(A23,$X$9:$AC$40,$X$7+1,0)+1,0)),"")</f>
        <v/>
      </c>
      <c r="I23" s="138" t="e">
        <f t="shared" ref="I23:I86" si="8">IF(OR(C23=0,C23="",G23=0),"",H23/AVERAGEIFS(H$22:H$273,A$22:A$273,A23,C$22:C$273,"&lt;&gt;0",G$22:G$273,1))</f>
        <v>#VALUE!</v>
      </c>
      <c r="J23" s="151" t="str">
        <f t="shared" si="2"/>
        <v/>
      </c>
      <c r="K23" s="233" t="e">
        <f t="shared" ref="K23:K86" si="9">IF(I23&lt;&gt; "",IFERROR(IF(AND(MONTH(E23)&gt;=4,MONTH(E23)&lt;=10),$I$16,$J$16)*C23,0),0)</f>
        <v>#VALUE!</v>
      </c>
      <c r="M23" s="62">
        <f t="shared" ref="M23:M86" si="10">IF(B23="",0,IF(C23&gt;=1000,ISBLANK(C23)/1+ISBLANK(D23)/1,1))</f>
        <v>0</v>
      </c>
      <c r="R23" s="248" t="s">
        <v>115</v>
      </c>
      <c r="S23" s="252" t="s">
        <v>160</v>
      </c>
      <c r="T23" s="249">
        <v>44348</v>
      </c>
      <c r="U23" s="145"/>
      <c r="V23" s="145"/>
      <c r="X23" s="136">
        <v>2034</v>
      </c>
      <c r="Y23" s="224">
        <v>2</v>
      </c>
      <c r="Z23" s="224">
        <v>2</v>
      </c>
      <c r="AA23" s="224">
        <v>2</v>
      </c>
      <c r="AB23" s="224">
        <v>2</v>
      </c>
      <c r="AC23" s="224">
        <v>2</v>
      </c>
      <c r="AE23" s="63">
        <v>2</v>
      </c>
      <c r="AF23" s="63" t="s">
        <v>161</v>
      </c>
    </row>
    <row r="24" spans="1:37" ht="15">
      <c r="A24" s="82" t="str">
        <f t="shared" si="3"/>
        <v/>
      </c>
      <c r="B24" s="83" t="str">
        <f t="shared" si="4"/>
        <v/>
      </c>
      <c r="C24" s="94"/>
      <c r="D24" s="140" t="str">
        <f t="shared" si="5"/>
        <v/>
      </c>
      <c r="E24" s="84" t="str">
        <f t="shared" ref="E24:E87" si="11">IF($C$9="","",(DATE(YEAR(E23),MONTH(E23)+1,1)))</f>
        <v/>
      </c>
      <c r="F24" s="251" t="str">
        <f t="shared" si="6"/>
        <v/>
      </c>
      <c r="G24" s="155" t="e">
        <f t="shared" si="1"/>
        <v>#VALUE!</v>
      </c>
      <c r="H24" s="138" t="str">
        <f t="shared" si="7"/>
        <v/>
      </c>
      <c r="I24" s="138" t="e">
        <f t="shared" si="8"/>
        <v>#VALUE!</v>
      </c>
      <c r="J24" s="151" t="str">
        <f t="shared" si="2"/>
        <v/>
      </c>
      <c r="K24" s="233" t="e">
        <f t="shared" si="9"/>
        <v>#VALUE!</v>
      </c>
      <c r="M24" s="62">
        <f t="shared" si="10"/>
        <v>0</v>
      </c>
      <c r="R24" s="248" t="s">
        <v>121</v>
      </c>
      <c r="S24" s="252" t="s">
        <v>160</v>
      </c>
      <c r="T24" s="249">
        <v>44348</v>
      </c>
      <c r="U24" s="145"/>
      <c r="V24" s="145"/>
      <c r="X24" s="136">
        <v>2035</v>
      </c>
      <c r="Y24" s="224">
        <v>2</v>
      </c>
      <c r="Z24" s="224">
        <v>2</v>
      </c>
      <c r="AA24" s="224">
        <v>2</v>
      </c>
      <c r="AB24" s="224">
        <v>2</v>
      </c>
      <c r="AC24" s="224">
        <v>2</v>
      </c>
      <c r="AE24" s="63">
        <v>3</v>
      </c>
      <c r="AF24" s="63" t="s">
        <v>162</v>
      </c>
    </row>
    <row r="25" spans="1:37" ht="15">
      <c r="A25" s="82" t="str">
        <f t="shared" si="3"/>
        <v/>
      </c>
      <c r="B25" s="83" t="str">
        <f t="shared" si="4"/>
        <v/>
      </c>
      <c r="C25" s="94"/>
      <c r="D25" s="140" t="str">
        <f t="shared" si="5"/>
        <v/>
      </c>
      <c r="E25" s="84" t="str">
        <f t="shared" si="11"/>
        <v/>
      </c>
      <c r="F25" s="251" t="str">
        <f t="shared" si="6"/>
        <v/>
      </c>
      <c r="G25" s="155" t="e">
        <f t="shared" si="1"/>
        <v>#VALUE!</v>
      </c>
      <c r="H25" s="138" t="str">
        <f t="shared" si="7"/>
        <v/>
      </c>
      <c r="I25" s="138" t="e">
        <f t="shared" si="8"/>
        <v>#VALUE!</v>
      </c>
      <c r="J25" s="151" t="str">
        <f t="shared" si="2"/>
        <v/>
      </c>
      <c r="K25" s="233" t="e">
        <f t="shared" si="9"/>
        <v>#VALUE!</v>
      </c>
      <c r="M25" s="62">
        <f t="shared" si="10"/>
        <v>0</v>
      </c>
      <c r="R25" s="252" t="s">
        <v>163</v>
      </c>
      <c r="S25" s="252" t="s">
        <v>164</v>
      </c>
      <c r="T25" s="249">
        <v>44348</v>
      </c>
      <c r="U25" s="145"/>
      <c r="V25" s="145"/>
      <c r="X25" s="136">
        <v>2036</v>
      </c>
      <c r="Y25" s="224">
        <v>2</v>
      </c>
      <c r="Z25" s="224">
        <v>2</v>
      </c>
      <c r="AA25" s="224">
        <v>2</v>
      </c>
      <c r="AB25" s="224">
        <v>2</v>
      </c>
      <c r="AC25" s="224">
        <v>2</v>
      </c>
      <c r="AE25" s="63">
        <v>4</v>
      </c>
      <c r="AF25" s="63" t="s">
        <v>165</v>
      </c>
    </row>
    <row r="26" spans="1:37" ht="15">
      <c r="A26" s="82" t="str">
        <f t="shared" si="3"/>
        <v/>
      </c>
      <c r="B26" s="83" t="str">
        <f t="shared" si="4"/>
        <v/>
      </c>
      <c r="C26" s="94"/>
      <c r="D26" s="140" t="str">
        <f t="shared" si="5"/>
        <v/>
      </c>
      <c r="E26" s="84" t="str">
        <f t="shared" si="11"/>
        <v/>
      </c>
      <c r="F26" s="251" t="str">
        <f t="shared" si="6"/>
        <v/>
      </c>
      <c r="G26" s="155" t="e">
        <f>IF(AND(MONTH(E26)&gt;=$AJ$8,MONTH(E26)&lt;=$AK$8),1,0)</f>
        <v>#VALUE!</v>
      </c>
      <c r="H26" s="138" t="str">
        <f t="shared" si="7"/>
        <v/>
      </c>
      <c r="I26" s="138" t="e">
        <f t="shared" si="8"/>
        <v>#VALUE!</v>
      </c>
      <c r="J26" s="151" t="str">
        <f>IFERROR(IF(B26="","",D26*C26*G26),"")</f>
        <v/>
      </c>
      <c r="K26" s="233" t="e">
        <f t="shared" si="9"/>
        <v>#VALUE!</v>
      </c>
      <c r="M26" s="62">
        <f t="shared" si="10"/>
        <v>0</v>
      </c>
      <c r="R26" s="252" t="s">
        <v>166</v>
      </c>
      <c r="S26" s="252" t="s">
        <v>167</v>
      </c>
      <c r="T26" s="249">
        <v>44348</v>
      </c>
      <c r="U26" s="145"/>
      <c r="V26" s="145"/>
      <c r="X26" s="136">
        <v>2037</v>
      </c>
      <c r="Y26" s="224">
        <v>2</v>
      </c>
      <c r="Z26" s="224">
        <v>2</v>
      </c>
      <c r="AA26" s="224">
        <v>2</v>
      </c>
      <c r="AB26" s="224">
        <v>2</v>
      </c>
      <c r="AC26" s="224">
        <v>2</v>
      </c>
      <c r="AE26" s="63">
        <v>5</v>
      </c>
      <c r="AF26" s="63" t="s">
        <v>168</v>
      </c>
    </row>
    <row r="27" spans="1:37" ht="15">
      <c r="A27" s="82" t="str">
        <f t="shared" si="3"/>
        <v/>
      </c>
      <c r="B27" s="83" t="str">
        <f t="shared" si="4"/>
        <v/>
      </c>
      <c r="C27" s="94"/>
      <c r="D27" s="140" t="str">
        <f t="shared" si="5"/>
        <v/>
      </c>
      <c r="E27" s="84" t="str">
        <f t="shared" si="11"/>
        <v/>
      </c>
      <c r="F27" s="251" t="str">
        <f t="shared" si="6"/>
        <v/>
      </c>
      <c r="G27" s="155" t="e">
        <f t="shared" si="1"/>
        <v>#VALUE!</v>
      </c>
      <c r="H27" s="138" t="str">
        <f t="shared" si="7"/>
        <v/>
      </c>
      <c r="I27" s="138" t="e">
        <f t="shared" si="8"/>
        <v>#VALUE!</v>
      </c>
      <c r="J27" s="151" t="str">
        <f t="shared" si="2"/>
        <v/>
      </c>
      <c r="K27" s="233" t="e">
        <f t="shared" si="9"/>
        <v>#VALUE!</v>
      </c>
      <c r="M27" s="62">
        <f t="shared" si="10"/>
        <v>0</v>
      </c>
      <c r="R27" s="248"/>
      <c r="S27" s="252"/>
      <c r="T27" s="249"/>
      <c r="U27" s="145"/>
      <c r="V27" s="145"/>
      <c r="X27" s="136">
        <v>2038</v>
      </c>
      <c r="Y27" s="224">
        <v>2</v>
      </c>
      <c r="Z27" s="224">
        <v>2</v>
      </c>
      <c r="AA27" s="224">
        <v>2</v>
      </c>
      <c r="AB27" s="224">
        <v>2</v>
      </c>
      <c r="AC27" s="224">
        <v>2</v>
      </c>
    </row>
    <row r="28" spans="1:37" ht="15">
      <c r="A28" s="82" t="str">
        <f t="shared" si="3"/>
        <v/>
      </c>
      <c r="B28" s="83" t="str">
        <f t="shared" si="4"/>
        <v/>
      </c>
      <c r="C28" s="94"/>
      <c r="D28" s="140" t="str">
        <f t="shared" si="5"/>
        <v/>
      </c>
      <c r="E28" s="84" t="str">
        <f t="shared" si="11"/>
        <v/>
      </c>
      <c r="F28" s="251" t="str">
        <f t="shared" si="6"/>
        <v/>
      </c>
      <c r="G28" s="155" t="e">
        <f t="shared" si="1"/>
        <v>#VALUE!</v>
      </c>
      <c r="H28" s="138" t="str">
        <f t="shared" si="7"/>
        <v/>
      </c>
      <c r="I28" s="138" t="e">
        <f t="shared" si="8"/>
        <v>#VALUE!</v>
      </c>
      <c r="J28" s="151" t="str">
        <f t="shared" si="2"/>
        <v/>
      </c>
      <c r="K28" s="233" t="e">
        <f t="shared" si="9"/>
        <v>#VALUE!</v>
      </c>
      <c r="M28" s="62">
        <f t="shared" si="10"/>
        <v>0</v>
      </c>
      <c r="R28" s="248"/>
      <c r="S28" s="252"/>
      <c r="T28" s="249"/>
      <c r="U28" s="145"/>
      <c r="V28" s="145"/>
      <c r="X28" s="136">
        <v>2039</v>
      </c>
      <c r="Y28" s="224">
        <v>2</v>
      </c>
      <c r="Z28" s="224">
        <v>2</v>
      </c>
      <c r="AA28" s="224">
        <v>2</v>
      </c>
      <c r="AB28" s="224">
        <v>2</v>
      </c>
      <c r="AC28" s="224">
        <v>2</v>
      </c>
    </row>
    <row r="29" spans="1:37">
      <c r="A29" s="82" t="str">
        <f t="shared" si="3"/>
        <v/>
      </c>
      <c r="B29" s="83" t="str">
        <f t="shared" si="4"/>
        <v/>
      </c>
      <c r="C29" s="94"/>
      <c r="D29" s="140" t="str">
        <f t="shared" si="5"/>
        <v/>
      </c>
      <c r="E29" s="84" t="str">
        <f t="shared" si="11"/>
        <v/>
      </c>
      <c r="F29" s="251" t="str">
        <f t="shared" si="6"/>
        <v/>
      </c>
      <c r="G29" s="155" t="e">
        <f t="shared" si="1"/>
        <v>#VALUE!</v>
      </c>
      <c r="H29" s="138" t="str">
        <f t="shared" si="7"/>
        <v/>
      </c>
      <c r="I29" s="138" t="e">
        <f t="shared" si="8"/>
        <v>#VALUE!</v>
      </c>
      <c r="J29" s="151" t="str">
        <f t="shared" si="2"/>
        <v/>
      </c>
      <c r="K29" s="233" t="e">
        <f t="shared" si="9"/>
        <v>#VALUE!</v>
      </c>
      <c r="M29" s="62">
        <f t="shared" si="10"/>
        <v>0</v>
      </c>
      <c r="T29" s="145"/>
      <c r="U29" s="145"/>
      <c r="V29" s="145"/>
      <c r="X29" s="136">
        <v>2040</v>
      </c>
      <c r="Y29" s="224">
        <v>2</v>
      </c>
      <c r="Z29" s="224">
        <v>2</v>
      </c>
      <c r="AA29" s="224">
        <v>2</v>
      </c>
      <c r="AB29" s="224">
        <v>2</v>
      </c>
      <c r="AC29" s="224">
        <v>2</v>
      </c>
    </row>
    <row r="30" spans="1:37">
      <c r="A30" s="82" t="str">
        <f t="shared" si="3"/>
        <v/>
      </c>
      <c r="B30" s="83" t="str">
        <f t="shared" si="4"/>
        <v/>
      </c>
      <c r="C30" s="94"/>
      <c r="D30" s="140" t="str">
        <f t="shared" si="5"/>
        <v/>
      </c>
      <c r="E30" s="84" t="str">
        <f t="shared" si="11"/>
        <v/>
      </c>
      <c r="F30" s="251" t="str">
        <f t="shared" si="6"/>
        <v/>
      </c>
      <c r="G30" s="155" t="e">
        <f t="shared" si="1"/>
        <v>#VALUE!</v>
      </c>
      <c r="H30" s="138" t="str">
        <f t="shared" si="7"/>
        <v/>
      </c>
      <c r="I30" s="138" t="e">
        <f t="shared" si="8"/>
        <v>#VALUE!</v>
      </c>
      <c r="J30" s="151" t="str">
        <f t="shared" si="2"/>
        <v/>
      </c>
      <c r="K30" s="233" t="e">
        <f t="shared" si="9"/>
        <v>#VALUE!</v>
      </c>
      <c r="M30" s="62">
        <f t="shared" si="10"/>
        <v>0</v>
      </c>
      <c r="R30" s="63" t="str">
        <f>IFERROR(VLOOKUP(F8,R23:S26,2,FALSE),"TBD")</f>
        <v>TBD</v>
      </c>
      <c r="T30" s="145"/>
      <c r="U30" s="145"/>
      <c r="V30" s="145"/>
      <c r="X30" s="136">
        <v>2041</v>
      </c>
      <c r="Y30" s="224">
        <v>2</v>
      </c>
      <c r="Z30" s="224">
        <v>2</v>
      </c>
      <c r="AA30" s="224">
        <v>2</v>
      </c>
      <c r="AB30" s="224">
        <v>2</v>
      </c>
      <c r="AC30" s="224">
        <v>2</v>
      </c>
    </row>
    <row r="31" spans="1:37">
      <c r="A31" s="82" t="str">
        <f t="shared" si="3"/>
        <v/>
      </c>
      <c r="B31" s="83" t="str">
        <f t="shared" si="4"/>
        <v/>
      </c>
      <c r="C31" s="94"/>
      <c r="D31" s="140" t="str">
        <f t="shared" si="5"/>
        <v/>
      </c>
      <c r="E31" s="84" t="str">
        <f t="shared" si="11"/>
        <v/>
      </c>
      <c r="F31" s="251" t="str">
        <f t="shared" si="6"/>
        <v/>
      </c>
      <c r="G31" s="155" t="e">
        <f t="shared" si="1"/>
        <v>#VALUE!</v>
      </c>
      <c r="H31" s="138" t="str">
        <f t="shared" si="7"/>
        <v/>
      </c>
      <c r="I31" s="138" t="e">
        <f t="shared" si="8"/>
        <v>#VALUE!</v>
      </c>
      <c r="J31" s="151" t="str">
        <f t="shared" si="2"/>
        <v/>
      </c>
      <c r="K31" s="233" t="e">
        <f t="shared" si="9"/>
        <v>#VALUE!</v>
      </c>
      <c r="M31" s="62">
        <f t="shared" si="10"/>
        <v>0</v>
      </c>
      <c r="T31" s="145"/>
      <c r="U31" s="145"/>
      <c r="V31" s="145"/>
      <c r="X31" s="136">
        <v>2042</v>
      </c>
      <c r="Y31" s="224">
        <v>2</v>
      </c>
      <c r="Z31" s="224">
        <v>2</v>
      </c>
      <c r="AA31" s="224">
        <v>2</v>
      </c>
      <c r="AB31" s="224">
        <v>2</v>
      </c>
      <c r="AC31" s="224">
        <v>2</v>
      </c>
    </row>
    <row r="32" spans="1:37">
      <c r="A32" s="82" t="str">
        <f t="shared" si="3"/>
        <v/>
      </c>
      <c r="B32" s="83" t="str">
        <f t="shared" si="4"/>
        <v/>
      </c>
      <c r="C32" s="94"/>
      <c r="D32" s="140" t="str">
        <f t="shared" si="5"/>
        <v/>
      </c>
      <c r="E32" s="84" t="str">
        <f t="shared" si="11"/>
        <v/>
      </c>
      <c r="F32" s="251" t="str">
        <f t="shared" si="6"/>
        <v/>
      </c>
      <c r="G32" s="155" t="e">
        <f t="shared" si="1"/>
        <v>#VALUE!</v>
      </c>
      <c r="H32" s="138" t="str">
        <f t="shared" si="7"/>
        <v/>
      </c>
      <c r="I32" s="138" t="e">
        <f t="shared" si="8"/>
        <v>#VALUE!</v>
      </c>
      <c r="J32" s="151" t="str">
        <f t="shared" si="2"/>
        <v/>
      </c>
      <c r="K32" s="233" t="e">
        <f t="shared" si="9"/>
        <v>#VALUE!</v>
      </c>
      <c r="M32" s="62">
        <f t="shared" si="10"/>
        <v>0</v>
      </c>
      <c r="T32" s="145"/>
      <c r="U32" s="145"/>
      <c r="V32" s="145"/>
      <c r="X32" s="136">
        <v>2043</v>
      </c>
      <c r="Y32" s="224">
        <v>2</v>
      </c>
      <c r="Z32" s="224">
        <v>2</v>
      </c>
      <c r="AA32" s="224">
        <v>2</v>
      </c>
      <c r="AB32" s="224">
        <v>2</v>
      </c>
      <c r="AC32" s="224">
        <v>2</v>
      </c>
    </row>
    <row r="33" spans="1:29">
      <c r="A33" s="82" t="str">
        <f t="shared" si="3"/>
        <v/>
      </c>
      <c r="B33" s="83" t="str">
        <f t="shared" si="4"/>
        <v/>
      </c>
      <c r="C33" s="94"/>
      <c r="D33" s="140" t="str">
        <f t="shared" si="5"/>
        <v/>
      </c>
      <c r="E33" s="84" t="str">
        <f t="shared" si="11"/>
        <v/>
      </c>
      <c r="F33" s="251" t="str">
        <f t="shared" si="6"/>
        <v/>
      </c>
      <c r="G33" s="155" t="e">
        <f t="shared" si="1"/>
        <v>#VALUE!</v>
      </c>
      <c r="H33" s="138" t="str">
        <f t="shared" si="7"/>
        <v/>
      </c>
      <c r="I33" s="138" t="e">
        <f t="shared" si="8"/>
        <v>#VALUE!</v>
      </c>
      <c r="J33" s="151" t="str">
        <f t="shared" si="2"/>
        <v/>
      </c>
      <c r="K33" s="233" t="e">
        <f t="shared" si="9"/>
        <v>#VALUE!</v>
      </c>
      <c r="M33" s="62">
        <f t="shared" si="10"/>
        <v>0</v>
      </c>
      <c r="T33" s="145"/>
      <c r="U33" s="145"/>
      <c r="V33" s="145"/>
      <c r="X33" s="136">
        <v>2044</v>
      </c>
      <c r="Y33" s="224">
        <v>2</v>
      </c>
      <c r="Z33" s="224">
        <v>2</v>
      </c>
      <c r="AA33" s="224">
        <v>2</v>
      </c>
      <c r="AB33" s="224">
        <v>2</v>
      </c>
      <c r="AC33" s="224">
        <v>2</v>
      </c>
    </row>
    <row r="34" spans="1:29">
      <c r="A34" s="82" t="str">
        <f t="shared" si="3"/>
        <v/>
      </c>
      <c r="B34" s="83" t="str">
        <f t="shared" si="4"/>
        <v/>
      </c>
      <c r="C34" s="94"/>
      <c r="D34" s="140" t="str">
        <f t="shared" si="5"/>
        <v/>
      </c>
      <c r="E34" s="84" t="str">
        <f t="shared" si="11"/>
        <v/>
      </c>
      <c r="F34" s="251" t="str">
        <f t="shared" si="6"/>
        <v/>
      </c>
      <c r="G34" s="155" t="e">
        <f t="shared" si="1"/>
        <v>#VALUE!</v>
      </c>
      <c r="H34" s="138" t="str">
        <f t="shared" si="7"/>
        <v/>
      </c>
      <c r="I34" s="138" t="e">
        <f t="shared" si="8"/>
        <v>#VALUE!</v>
      </c>
      <c r="J34" s="151" t="str">
        <f t="shared" si="2"/>
        <v/>
      </c>
      <c r="K34" s="233" t="e">
        <f t="shared" si="9"/>
        <v>#VALUE!</v>
      </c>
      <c r="M34" s="62">
        <f t="shared" si="10"/>
        <v>0</v>
      </c>
      <c r="T34" s="145"/>
      <c r="U34" s="145"/>
      <c r="V34" s="145"/>
      <c r="X34" s="136">
        <v>2045</v>
      </c>
      <c r="Y34" s="224">
        <v>2</v>
      </c>
      <c r="Z34" s="224">
        <v>2</v>
      </c>
      <c r="AA34" s="224">
        <v>2</v>
      </c>
      <c r="AB34" s="224">
        <v>2</v>
      </c>
      <c r="AC34" s="224">
        <v>2</v>
      </c>
    </row>
    <row r="35" spans="1:29">
      <c r="A35" s="82" t="str">
        <f t="shared" si="3"/>
        <v/>
      </c>
      <c r="B35" s="83" t="str">
        <f t="shared" si="4"/>
        <v/>
      </c>
      <c r="C35" s="94"/>
      <c r="D35" s="140" t="str">
        <f t="shared" si="5"/>
        <v/>
      </c>
      <c r="E35" s="84" t="str">
        <f t="shared" si="11"/>
        <v/>
      </c>
      <c r="F35" s="251" t="str">
        <f t="shared" si="6"/>
        <v/>
      </c>
      <c r="G35" s="155" t="e">
        <f t="shared" si="1"/>
        <v>#VALUE!</v>
      </c>
      <c r="H35" s="138" t="str">
        <f t="shared" si="7"/>
        <v/>
      </c>
      <c r="I35" s="138" t="e">
        <f t="shared" si="8"/>
        <v>#VALUE!</v>
      </c>
      <c r="J35" s="151" t="str">
        <f t="shared" si="2"/>
        <v/>
      </c>
      <c r="K35" s="233" t="e">
        <f t="shared" si="9"/>
        <v>#VALUE!</v>
      </c>
      <c r="M35" s="62">
        <f t="shared" si="10"/>
        <v>0</v>
      </c>
      <c r="T35" s="145"/>
      <c r="U35" s="145"/>
      <c r="V35" s="145"/>
      <c r="X35" s="136">
        <v>2046</v>
      </c>
      <c r="Y35" s="224">
        <v>2</v>
      </c>
      <c r="Z35" s="224">
        <v>2</v>
      </c>
      <c r="AA35" s="224">
        <v>2</v>
      </c>
      <c r="AB35" s="224">
        <v>2</v>
      </c>
      <c r="AC35" s="224">
        <v>2</v>
      </c>
    </row>
    <row r="36" spans="1:29">
      <c r="A36" s="82" t="str">
        <f t="shared" si="3"/>
        <v/>
      </c>
      <c r="B36" s="83" t="str">
        <f t="shared" si="4"/>
        <v/>
      </c>
      <c r="C36" s="94"/>
      <c r="D36" s="140" t="str">
        <f t="shared" si="5"/>
        <v/>
      </c>
      <c r="E36" s="84" t="str">
        <f t="shared" si="11"/>
        <v/>
      </c>
      <c r="F36" s="251" t="str">
        <f t="shared" si="6"/>
        <v/>
      </c>
      <c r="G36" s="155" t="e">
        <f t="shared" si="1"/>
        <v>#VALUE!</v>
      </c>
      <c r="H36" s="138" t="str">
        <f t="shared" si="7"/>
        <v/>
      </c>
      <c r="I36" s="138" t="e">
        <f t="shared" si="8"/>
        <v>#VALUE!</v>
      </c>
      <c r="J36" s="151" t="str">
        <f t="shared" si="2"/>
        <v/>
      </c>
      <c r="K36" s="233" t="e">
        <f t="shared" si="9"/>
        <v>#VALUE!</v>
      </c>
      <c r="M36" s="62">
        <f t="shared" si="10"/>
        <v>0</v>
      </c>
      <c r="T36" s="145"/>
      <c r="U36" s="145"/>
      <c r="V36" s="145"/>
      <c r="X36" s="136">
        <v>2047</v>
      </c>
      <c r="Y36" s="224">
        <v>2</v>
      </c>
      <c r="Z36" s="224">
        <v>2</v>
      </c>
      <c r="AA36" s="224">
        <v>2</v>
      </c>
      <c r="AB36" s="224">
        <v>2</v>
      </c>
      <c r="AC36" s="224">
        <v>2</v>
      </c>
    </row>
    <row r="37" spans="1:29">
      <c r="A37" s="82" t="str">
        <f t="shared" si="3"/>
        <v/>
      </c>
      <c r="B37" s="83" t="str">
        <f t="shared" si="4"/>
        <v/>
      </c>
      <c r="C37" s="94"/>
      <c r="D37" s="140" t="str">
        <f t="shared" si="5"/>
        <v/>
      </c>
      <c r="E37" s="84" t="str">
        <f t="shared" si="11"/>
        <v/>
      </c>
      <c r="F37" s="251" t="str">
        <f t="shared" si="6"/>
        <v/>
      </c>
      <c r="G37" s="155" t="e">
        <f t="shared" si="1"/>
        <v>#VALUE!</v>
      </c>
      <c r="H37" s="138" t="str">
        <f t="shared" si="7"/>
        <v/>
      </c>
      <c r="I37" s="138" t="e">
        <f t="shared" si="8"/>
        <v>#VALUE!</v>
      </c>
      <c r="J37" s="151" t="str">
        <f t="shared" si="2"/>
        <v/>
      </c>
      <c r="K37" s="233" t="e">
        <f t="shared" si="9"/>
        <v>#VALUE!</v>
      </c>
      <c r="M37" s="62">
        <f t="shared" si="10"/>
        <v>0</v>
      </c>
      <c r="T37" s="145"/>
      <c r="U37" s="145"/>
      <c r="V37" s="145"/>
      <c r="X37" s="136">
        <v>2048</v>
      </c>
      <c r="Y37" s="224">
        <v>2</v>
      </c>
      <c r="Z37" s="224">
        <v>2</v>
      </c>
      <c r="AA37" s="224">
        <v>2</v>
      </c>
      <c r="AB37" s="224">
        <v>2</v>
      </c>
      <c r="AC37" s="224">
        <v>2</v>
      </c>
    </row>
    <row r="38" spans="1:29">
      <c r="A38" s="82" t="str">
        <f t="shared" si="3"/>
        <v/>
      </c>
      <c r="B38" s="83" t="str">
        <f t="shared" si="4"/>
        <v/>
      </c>
      <c r="C38" s="94"/>
      <c r="D38" s="140" t="str">
        <f t="shared" si="5"/>
        <v/>
      </c>
      <c r="E38" s="84" t="str">
        <f t="shared" si="11"/>
        <v/>
      </c>
      <c r="F38" s="251" t="str">
        <f t="shared" si="6"/>
        <v/>
      </c>
      <c r="G38" s="155" t="e">
        <f t="shared" si="1"/>
        <v>#VALUE!</v>
      </c>
      <c r="H38" s="138" t="str">
        <f t="shared" si="7"/>
        <v/>
      </c>
      <c r="I38" s="138" t="e">
        <f t="shared" si="8"/>
        <v>#VALUE!</v>
      </c>
      <c r="J38" s="151" t="str">
        <f t="shared" si="2"/>
        <v/>
      </c>
      <c r="K38" s="233" t="e">
        <f t="shared" si="9"/>
        <v>#VALUE!</v>
      </c>
      <c r="M38" s="62">
        <f t="shared" si="10"/>
        <v>0</v>
      </c>
      <c r="T38" s="145"/>
      <c r="U38" s="145"/>
      <c r="V38" s="145"/>
      <c r="X38" s="136">
        <v>2049</v>
      </c>
      <c r="Y38" s="224">
        <v>2</v>
      </c>
      <c r="Z38" s="224">
        <v>2</v>
      </c>
      <c r="AA38" s="224">
        <v>2</v>
      </c>
      <c r="AB38" s="224">
        <v>2</v>
      </c>
      <c r="AC38" s="224">
        <v>2</v>
      </c>
    </row>
    <row r="39" spans="1:29">
      <c r="A39" s="82" t="str">
        <f t="shared" si="3"/>
        <v/>
      </c>
      <c r="B39" s="83" t="str">
        <f t="shared" si="4"/>
        <v/>
      </c>
      <c r="C39" s="94"/>
      <c r="D39" s="140" t="str">
        <f t="shared" si="5"/>
        <v/>
      </c>
      <c r="E39" s="84" t="str">
        <f t="shared" si="11"/>
        <v/>
      </c>
      <c r="F39" s="251" t="str">
        <f t="shared" si="6"/>
        <v/>
      </c>
      <c r="G39" s="155" t="e">
        <f t="shared" si="1"/>
        <v>#VALUE!</v>
      </c>
      <c r="H39" s="138" t="str">
        <f t="shared" si="7"/>
        <v/>
      </c>
      <c r="I39" s="138" t="e">
        <f t="shared" si="8"/>
        <v>#VALUE!</v>
      </c>
      <c r="J39" s="151" t="str">
        <f t="shared" si="2"/>
        <v/>
      </c>
      <c r="K39" s="233" t="e">
        <f t="shared" si="9"/>
        <v>#VALUE!</v>
      </c>
      <c r="M39" s="62">
        <f t="shared" si="10"/>
        <v>0</v>
      </c>
      <c r="T39" s="145"/>
      <c r="U39" s="145"/>
      <c r="V39" s="145"/>
      <c r="X39" s="136">
        <v>2050</v>
      </c>
      <c r="Y39" s="224">
        <v>2</v>
      </c>
      <c r="Z39" s="224">
        <v>2</v>
      </c>
      <c r="AA39" s="224">
        <v>2</v>
      </c>
      <c r="AB39" s="224">
        <v>2</v>
      </c>
      <c r="AC39" s="224">
        <v>2</v>
      </c>
    </row>
    <row r="40" spans="1:29">
      <c r="A40" s="82" t="str">
        <f t="shared" si="3"/>
        <v/>
      </c>
      <c r="B40" s="83" t="str">
        <f t="shared" si="4"/>
        <v/>
      </c>
      <c r="C40" s="94"/>
      <c r="D40" s="140" t="str">
        <f t="shared" si="5"/>
        <v/>
      </c>
      <c r="E40" s="84" t="str">
        <f t="shared" si="11"/>
        <v/>
      </c>
      <c r="F40" s="251" t="str">
        <f t="shared" si="6"/>
        <v/>
      </c>
      <c r="G40" s="155" t="e">
        <f t="shared" si="1"/>
        <v>#VALUE!</v>
      </c>
      <c r="H40" s="138" t="str">
        <f t="shared" si="7"/>
        <v/>
      </c>
      <c r="I40" s="138" t="e">
        <f t="shared" si="8"/>
        <v>#VALUE!</v>
      </c>
      <c r="J40" s="151" t="str">
        <f t="shared" si="2"/>
        <v/>
      </c>
      <c r="K40" s="233" t="e">
        <f t="shared" si="9"/>
        <v>#VALUE!</v>
      </c>
      <c r="M40" s="62">
        <f t="shared" si="10"/>
        <v>0</v>
      </c>
      <c r="T40" s="145"/>
      <c r="U40" s="145"/>
      <c r="V40" s="145"/>
      <c r="X40" s="136">
        <v>2051</v>
      </c>
      <c r="Y40" s="224">
        <v>2</v>
      </c>
      <c r="Z40" s="224">
        <v>2</v>
      </c>
      <c r="AA40" s="224">
        <v>2</v>
      </c>
      <c r="AB40" s="224">
        <v>2</v>
      </c>
      <c r="AC40" s="224">
        <v>2</v>
      </c>
    </row>
    <row r="41" spans="1:29">
      <c r="A41" s="82" t="str">
        <f t="shared" si="3"/>
        <v/>
      </c>
      <c r="B41" s="83" t="str">
        <f t="shared" si="4"/>
        <v/>
      </c>
      <c r="C41" s="94"/>
      <c r="D41" s="140" t="str">
        <f t="shared" si="5"/>
        <v/>
      </c>
      <c r="E41" s="84" t="str">
        <f t="shared" si="11"/>
        <v/>
      </c>
      <c r="F41" s="251" t="str">
        <f t="shared" si="6"/>
        <v/>
      </c>
      <c r="G41" s="155" t="e">
        <f t="shared" si="1"/>
        <v>#VALUE!</v>
      </c>
      <c r="H41" s="138" t="str">
        <f t="shared" si="7"/>
        <v/>
      </c>
      <c r="I41" s="138" t="e">
        <f t="shared" si="8"/>
        <v>#VALUE!</v>
      </c>
      <c r="J41" s="151" t="str">
        <f t="shared" si="2"/>
        <v/>
      </c>
      <c r="K41" s="233" t="e">
        <f t="shared" si="9"/>
        <v>#VALUE!</v>
      </c>
      <c r="M41" s="62">
        <f t="shared" si="10"/>
        <v>0</v>
      </c>
      <c r="T41" s="145"/>
      <c r="U41" s="145"/>
      <c r="V41" s="145"/>
    </row>
    <row r="42" spans="1:29">
      <c r="A42" s="82" t="str">
        <f t="shared" si="3"/>
        <v/>
      </c>
      <c r="B42" s="83" t="str">
        <f t="shared" si="4"/>
        <v/>
      </c>
      <c r="C42" s="94"/>
      <c r="D42" s="140" t="str">
        <f t="shared" si="5"/>
        <v/>
      </c>
      <c r="E42" s="84" t="str">
        <f t="shared" si="11"/>
        <v/>
      </c>
      <c r="F42" s="251" t="str">
        <f t="shared" si="6"/>
        <v/>
      </c>
      <c r="G42" s="155" t="e">
        <f t="shared" si="1"/>
        <v>#VALUE!</v>
      </c>
      <c r="H42" s="138" t="str">
        <f t="shared" si="7"/>
        <v/>
      </c>
      <c r="I42" s="138" t="e">
        <f t="shared" si="8"/>
        <v>#VALUE!</v>
      </c>
      <c r="J42" s="151" t="str">
        <f t="shared" si="2"/>
        <v/>
      </c>
      <c r="K42" s="233" t="e">
        <f t="shared" si="9"/>
        <v>#VALUE!</v>
      </c>
      <c r="M42" s="62">
        <f t="shared" si="10"/>
        <v>0</v>
      </c>
    </row>
    <row r="43" spans="1:29">
      <c r="A43" s="82" t="str">
        <f t="shared" si="3"/>
        <v/>
      </c>
      <c r="B43" s="83" t="str">
        <f t="shared" si="4"/>
        <v/>
      </c>
      <c r="C43" s="94"/>
      <c r="D43" s="140" t="str">
        <f t="shared" si="5"/>
        <v/>
      </c>
      <c r="E43" s="84" t="str">
        <f t="shared" si="11"/>
        <v/>
      </c>
      <c r="F43" s="251" t="str">
        <f t="shared" si="6"/>
        <v/>
      </c>
      <c r="G43" s="155" t="e">
        <f t="shared" si="1"/>
        <v>#VALUE!</v>
      </c>
      <c r="H43" s="138" t="str">
        <f t="shared" si="7"/>
        <v/>
      </c>
      <c r="I43" s="138" t="e">
        <f t="shared" si="8"/>
        <v>#VALUE!</v>
      </c>
      <c r="J43" s="151" t="str">
        <f t="shared" si="2"/>
        <v/>
      </c>
      <c r="K43" s="233" t="e">
        <f t="shared" si="9"/>
        <v>#VALUE!</v>
      </c>
      <c r="M43" s="62">
        <f t="shared" si="10"/>
        <v>0</v>
      </c>
    </row>
    <row r="44" spans="1:29">
      <c r="A44" s="82" t="str">
        <f t="shared" si="3"/>
        <v/>
      </c>
      <c r="B44" s="83" t="str">
        <f t="shared" si="4"/>
        <v/>
      </c>
      <c r="C44" s="94"/>
      <c r="D44" s="140" t="str">
        <f t="shared" si="5"/>
        <v/>
      </c>
      <c r="E44" s="84" t="str">
        <f t="shared" si="11"/>
        <v/>
      </c>
      <c r="F44" s="251" t="str">
        <f t="shared" si="6"/>
        <v/>
      </c>
      <c r="G44" s="155" t="e">
        <f t="shared" si="1"/>
        <v>#VALUE!</v>
      </c>
      <c r="H44" s="138" t="str">
        <f t="shared" si="7"/>
        <v/>
      </c>
      <c r="I44" s="138" t="e">
        <f t="shared" si="8"/>
        <v>#VALUE!</v>
      </c>
      <c r="J44" s="151" t="str">
        <f t="shared" si="2"/>
        <v/>
      </c>
      <c r="K44" s="233" t="e">
        <f t="shared" si="9"/>
        <v>#VALUE!</v>
      </c>
      <c r="M44" s="62">
        <f t="shared" si="10"/>
        <v>0</v>
      </c>
    </row>
    <row r="45" spans="1:29">
      <c r="A45" s="82" t="str">
        <f t="shared" si="3"/>
        <v/>
      </c>
      <c r="B45" s="83" t="str">
        <f t="shared" si="4"/>
        <v/>
      </c>
      <c r="C45" s="94"/>
      <c r="D45" s="140" t="str">
        <f t="shared" si="5"/>
        <v/>
      </c>
      <c r="E45" s="84" t="str">
        <f t="shared" si="11"/>
        <v/>
      </c>
      <c r="F45" s="251" t="str">
        <f t="shared" si="6"/>
        <v/>
      </c>
      <c r="G45" s="155" t="e">
        <f t="shared" si="1"/>
        <v>#VALUE!</v>
      </c>
      <c r="H45" s="138" t="str">
        <f t="shared" si="7"/>
        <v/>
      </c>
      <c r="I45" s="138" t="e">
        <f t="shared" si="8"/>
        <v>#VALUE!</v>
      </c>
      <c r="J45" s="151" t="str">
        <f t="shared" si="2"/>
        <v/>
      </c>
      <c r="K45" s="233" t="e">
        <f t="shared" si="9"/>
        <v>#VALUE!</v>
      </c>
      <c r="M45" s="62">
        <f t="shared" si="10"/>
        <v>0</v>
      </c>
    </row>
    <row r="46" spans="1:29">
      <c r="A46" s="82" t="str">
        <f t="shared" si="3"/>
        <v/>
      </c>
      <c r="B46" s="83" t="str">
        <f t="shared" si="4"/>
        <v/>
      </c>
      <c r="C46" s="94"/>
      <c r="D46" s="140" t="str">
        <f t="shared" si="5"/>
        <v/>
      </c>
      <c r="E46" s="84" t="str">
        <f t="shared" si="11"/>
        <v/>
      </c>
      <c r="F46" s="251" t="str">
        <f t="shared" si="6"/>
        <v/>
      </c>
      <c r="G46" s="155" t="e">
        <f t="shared" si="1"/>
        <v>#VALUE!</v>
      </c>
      <c r="H46" s="138" t="str">
        <f t="shared" si="7"/>
        <v/>
      </c>
      <c r="I46" s="138" t="e">
        <f t="shared" si="8"/>
        <v>#VALUE!</v>
      </c>
      <c r="J46" s="151" t="str">
        <f t="shared" si="2"/>
        <v/>
      </c>
      <c r="K46" s="233" t="e">
        <f t="shared" si="9"/>
        <v>#VALUE!</v>
      </c>
      <c r="M46" s="62">
        <f t="shared" si="10"/>
        <v>0</v>
      </c>
    </row>
    <row r="47" spans="1:29">
      <c r="A47" s="82" t="str">
        <f t="shared" si="3"/>
        <v/>
      </c>
      <c r="B47" s="83" t="str">
        <f t="shared" si="4"/>
        <v/>
      </c>
      <c r="C47" s="94"/>
      <c r="D47" s="140" t="str">
        <f t="shared" si="5"/>
        <v/>
      </c>
      <c r="E47" s="84" t="str">
        <f t="shared" si="11"/>
        <v/>
      </c>
      <c r="F47" s="251" t="str">
        <f t="shared" si="6"/>
        <v/>
      </c>
      <c r="G47" s="155" t="e">
        <f t="shared" si="1"/>
        <v>#VALUE!</v>
      </c>
      <c r="H47" s="138" t="str">
        <f t="shared" si="7"/>
        <v/>
      </c>
      <c r="I47" s="138" t="e">
        <f t="shared" si="8"/>
        <v>#VALUE!</v>
      </c>
      <c r="J47" s="151" t="str">
        <f t="shared" si="2"/>
        <v/>
      </c>
      <c r="K47" s="233" t="e">
        <f t="shared" si="9"/>
        <v>#VALUE!</v>
      </c>
      <c r="M47" s="62">
        <f t="shared" si="10"/>
        <v>0</v>
      </c>
    </row>
    <row r="48" spans="1:29">
      <c r="A48" s="82" t="str">
        <f t="shared" si="3"/>
        <v/>
      </c>
      <c r="B48" s="83" t="str">
        <f t="shared" si="4"/>
        <v/>
      </c>
      <c r="C48" s="94"/>
      <c r="D48" s="140" t="str">
        <f t="shared" si="5"/>
        <v/>
      </c>
      <c r="E48" s="84" t="str">
        <f t="shared" si="11"/>
        <v/>
      </c>
      <c r="F48" s="251" t="str">
        <f t="shared" si="6"/>
        <v/>
      </c>
      <c r="G48" s="155" t="e">
        <f t="shared" si="1"/>
        <v>#VALUE!</v>
      </c>
      <c r="H48" s="138" t="str">
        <f t="shared" si="7"/>
        <v/>
      </c>
      <c r="I48" s="138" t="e">
        <f t="shared" si="8"/>
        <v>#VALUE!</v>
      </c>
      <c r="J48" s="151" t="str">
        <f t="shared" si="2"/>
        <v/>
      </c>
      <c r="K48" s="233" t="e">
        <f t="shared" si="9"/>
        <v>#VALUE!</v>
      </c>
      <c r="M48" s="62">
        <f t="shared" si="10"/>
        <v>0</v>
      </c>
    </row>
    <row r="49" spans="1:13">
      <c r="A49" s="82" t="str">
        <f t="shared" si="3"/>
        <v/>
      </c>
      <c r="B49" s="83" t="str">
        <f t="shared" si="4"/>
        <v/>
      </c>
      <c r="C49" s="94"/>
      <c r="D49" s="140" t="str">
        <f t="shared" si="5"/>
        <v/>
      </c>
      <c r="E49" s="84" t="str">
        <f t="shared" si="11"/>
        <v/>
      </c>
      <c r="F49" s="251" t="str">
        <f t="shared" si="6"/>
        <v/>
      </c>
      <c r="G49" s="155" t="e">
        <f t="shared" si="1"/>
        <v>#VALUE!</v>
      </c>
      <c r="H49" s="138" t="str">
        <f t="shared" si="7"/>
        <v/>
      </c>
      <c r="I49" s="138" t="e">
        <f t="shared" si="8"/>
        <v>#VALUE!</v>
      </c>
      <c r="J49" s="151" t="str">
        <f t="shared" si="2"/>
        <v/>
      </c>
      <c r="K49" s="233" t="e">
        <f t="shared" si="9"/>
        <v>#VALUE!</v>
      </c>
      <c r="M49" s="62">
        <f t="shared" si="10"/>
        <v>0</v>
      </c>
    </row>
    <row r="50" spans="1:13">
      <c r="A50" s="82" t="str">
        <f t="shared" si="3"/>
        <v/>
      </c>
      <c r="B50" s="83" t="str">
        <f t="shared" si="4"/>
        <v/>
      </c>
      <c r="C50" s="94"/>
      <c r="D50" s="140" t="str">
        <f t="shared" si="5"/>
        <v/>
      </c>
      <c r="E50" s="84" t="str">
        <f t="shared" si="11"/>
        <v/>
      </c>
      <c r="F50" s="251" t="str">
        <f t="shared" si="6"/>
        <v/>
      </c>
      <c r="G50" s="155" t="e">
        <f t="shared" si="1"/>
        <v>#VALUE!</v>
      </c>
      <c r="H50" s="138" t="str">
        <f t="shared" si="7"/>
        <v/>
      </c>
      <c r="I50" s="138" t="e">
        <f t="shared" si="8"/>
        <v>#VALUE!</v>
      </c>
      <c r="J50" s="151" t="str">
        <f t="shared" si="2"/>
        <v/>
      </c>
      <c r="K50" s="233" t="e">
        <f t="shared" si="9"/>
        <v>#VALUE!</v>
      </c>
      <c r="M50" s="62">
        <f t="shared" si="10"/>
        <v>0</v>
      </c>
    </row>
    <row r="51" spans="1:13">
      <c r="A51" s="82" t="str">
        <f t="shared" si="3"/>
        <v/>
      </c>
      <c r="B51" s="83" t="str">
        <f t="shared" si="4"/>
        <v/>
      </c>
      <c r="C51" s="94"/>
      <c r="D51" s="140" t="str">
        <f t="shared" si="5"/>
        <v/>
      </c>
      <c r="E51" s="84" t="str">
        <f t="shared" si="11"/>
        <v/>
      </c>
      <c r="F51" s="251" t="str">
        <f t="shared" si="6"/>
        <v/>
      </c>
      <c r="G51" s="155" t="e">
        <f t="shared" si="1"/>
        <v>#VALUE!</v>
      </c>
      <c r="H51" s="138" t="str">
        <f t="shared" si="7"/>
        <v/>
      </c>
      <c r="I51" s="138" t="e">
        <f t="shared" si="8"/>
        <v>#VALUE!</v>
      </c>
      <c r="J51" s="151" t="str">
        <f t="shared" si="2"/>
        <v/>
      </c>
      <c r="K51" s="233" t="e">
        <f t="shared" si="9"/>
        <v>#VALUE!</v>
      </c>
      <c r="M51" s="62">
        <f t="shared" si="10"/>
        <v>0</v>
      </c>
    </row>
    <row r="52" spans="1:13">
      <c r="A52" s="82" t="str">
        <f t="shared" si="3"/>
        <v/>
      </c>
      <c r="B52" s="83" t="str">
        <f t="shared" si="4"/>
        <v/>
      </c>
      <c r="C52" s="94"/>
      <c r="D52" s="140" t="str">
        <f t="shared" si="5"/>
        <v/>
      </c>
      <c r="E52" s="84" t="str">
        <f t="shared" si="11"/>
        <v/>
      </c>
      <c r="F52" s="251" t="str">
        <f t="shared" si="6"/>
        <v/>
      </c>
      <c r="G52" s="155" t="e">
        <f t="shared" si="1"/>
        <v>#VALUE!</v>
      </c>
      <c r="H52" s="138" t="str">
        <f t="shared" si="7"/>
        <v/>
      </c>
      <c r="I52" s="138" t="e">
        <f t="shared" si="8"/>
        <v>#VALUE!</v>
      </c>
      <c r="J52" s="151" t="str">
        <f t="shared" si="2"/>
        <v/>
      </c>
      <c r="K52" s="233" t="e">
        <f t="shared" si="9"/>
        <v>#VALUE!</v>
      </c>
      <c r="M52" s="62">
        <f t="shared" si="10"/>
        <v>0</v>
      </c>
    </row>
    <row r="53" spans="1:13">
      <c r="A53" s="82" t="str">
        <f t="shared" si="3"/>
        <v/>
      </c>
      <c r="B53" s="83" t="str">
        <f t="shared" si="4"/>
        <v/>
      </c>
      <c r="C53" s="94"/>
      <c r="D53" s="140" t="str">
        <f t="shared" si="5"/>
        <v/>
      </c>
      <c r="E53" s="84" t="str">
        <f t="shared" si="11"/>
        <v/>
      </c>
      <c r="F53" s="251" t="str">
        <f t="shared" si="6"/>
        <v/>
      </c>
      <c r="G53" s="155" t="e">
        <f t="shared" si="1"/>
        <v>#VALUE!</v>
      </c>
      <c r="H53" s="138" t="str">
        <f t="shared" si="7"/>
        <v/>
      </c>
      <c r="I53" s="138" t="e">
        <f t="shared" si="8"/>
        <v>#VALUE!</v>
      </c>
      <c r="J53" s="151" t="str">
        <f t="shared" si="2"/>
        <v/>
      </c>
      <c r="K53" s="233" t="e">
        <f t="shared" si="9"/>
        <v>#VALUE!</v>
      </c>
      <c r="M53" s="62">
        <f t="shared" si="10"/>
        <v>0</v>
      </c>
    </row>
    <row r="54" spans="1:13">
      <c r="A54" s="82" t="str">
        <f t="shared" si="3"/>
        <v/>
      </c>
      <c r="B54" s="83" t="str">
        <f t="shared" si="4"/>
        <v/>
      </c>
      <c r="C54" s="94"/>
      <c r="D54" s="140" t="str">
        <f t="shared" si="5"/>
        <v/>
      </c>
      <c r="E54" s="84" t="str">
        <f t="shared" si="11"/>
        <v/>
      </c>
      <c r="F54" s="251" t="str">
        <f t="shared" si="6"/>
        <v/>
      </c>
      <c r="G54" s="155" t="e">
        <f t="shared" si="1"/>
        <v>#VALUE!</v>
      </c>
      <c r="H54" s="138" t="str">
        <f t="shared" si="7"/>
        <v/>
      </c>
      <c r="I54" s="138" t="e">
        <f t="shared" si="8"/>
        <v>#VALUE!</v>
      </c>
      <c r="J54" s="151" t="str">
        <f t="shared" si="2"/>
        <v/>
      </c>
      <c r="K54" s="233" t="e">
        <f t="shared" si="9"/>
        <v>#VALUE!</v>
      </c>
      <c r="M54" s="62">
        <f t="shared" si="10"/>
        <v>0</v>
      </c>
    </row>
    <row r="55" spans="1:13">
      <c r="A55" s="82" t="str">
        <f t="shared" si="3"/>
        <v/>
      </c>
      <c r="B55" s="83" t="str">
        <f t="shared" si="4"/>
        <v/>
      </c>
      <c r="C55" s="94"/>
      <c r="D55" s="140" t="str">
        <f t="shared" si="5"/>
        <v/>
      </c>
      <c r="E55" s="84" t="str">
        <f t="shared" si="11"/>
        <v/>
      </c>
      <c r="F55" s="251" t="str">
        <f t="shared" si="6"/>
        <v/>
      </c>
      <c r="G55" s="155" t="e">
        <f t="shared" si="1"/>
        <v>#VALUE!</v>
      </c>
      <c r="H55" s="138" t="str">
        <f t="shared" si="7"/>
        <v/>
      </c>
      <c r="I55" s="138" t="e">
        <f t="shared" si="8"/>
        <v>#VALUE!</v>
      </c>
      <c r="J55" s="151" t="str">
        <f t="shared" si="2"/>
        <v/>
      </c>
      <c r="K55" s="233" t="e">
        <f t="shared" si="9"/>
        <v>#VALUE!</v>
      </c>
      <c r="M55" s="62">
        <f t="shared" si="10"/>
        <v>0</v>
      </c>
    </row>
    <row r="56" spans="1:13">
      <c r="A56" s="82" t="str">
        <f t="shared" si="3"/>
        <v/>
      </c>
      <c r="B56" s="83" t="str">
        <f t="shared" si="4"/>
        <v/>
      </c>
      <c r="C56" s="94"/>
      <c r="D56" s="140" t="str">
        <f t="shared" si="5"/>
        <v/>
      </c>
      <c r="E56" s="84" t="str">
        <f t="shared" si="11"/>
        <v/>
      </c>
      <c r="F56" s="251" t="str">
        <f t="shared" si="6"/>
        <v/>
      </c>
      <c r="G56" s="155" t="e">
        <f t="shared" si="1"/>
        <v>#VALUE!</v>
      </c>
      <c r="H56" s="138" t="str">
        <f t="shared" si="7"/>
        <v/>
      </c>
      <c r="I56" s="138" t="e">
        <f t="shared" si="8"/>
        <v>#VALUE!</v>
      </c>
      <c r="J56" s="151" t="str">
        <f t="shared" si="2"/>
        <v/>
      </c>
      <c r="K56" s="233" t="e">
        <f t="shared" si="9"/>
        <v>#VALUE!</v>
      </c>
      <c r="M56" s="62">
        <f t="shared" si="10"/>
        <v>0</v>
      </c>
    </row>
    <row r="57" spans="1:13">
      <c r="A57" s="82" t="str">
        <f t="shared" si="3"/>
        <v/>
      </c>
      <c r="B57" s="83" t="str">
        <f t="shared" si="4"/>
        <v/>
      </c>
      <c r="C57" s="94"/>
      <c r="D57" s="140" t="str">
        <f t="shared" si="5"/>
        <v/>
      </c>
      <c r="E57" s="84" t="str">
        <f t="shared" si="11"/>
        <v/>
      </c>
      <c r="F57" s="251" t="str">
        <f t="shared" si="6"/>
        <v/>
      </c>
      <c r="G57" s="155" t="e">
        <f t="shared" si="1"/>
        <v>#VALUE!</v>
      </c>
      <c r="H57" s="138" t="str">
        <f t="shared" si="7"/>
        <v/>
      </c>
      <c r="I57" s="138" t="e">
        <f t="shared" si="8"/>
        <v>#VALUE!</v>
      </c>
      <c r="J57" s="151" t="str">
        <f t="shared" si="2"/>
        <v/>
      </c>
      <c r="K57" s="233" t="e">
        <f t="shared" si="9"/>
        <v>#VALUE!</v>
      </c>
      <c r="M57" s="62">
        <f t="shared" si="10"/>
        <v>0</v>
      </c>
    </row>
    <row r="58" spans="1:13">
      <c r="A58" s="82" t="str">
        <f t="shared" si="3"/>
        <v/>
      </c>
      <c r="B58" s="83" t="str">
        <f t="shared" si="4"/>
        <v/>
      </c>
      <c r="C58" s="94"/>
      <c r="D58" s="140" t="str">
        <f t="shared" si="5"/>
        <v/>
      </c>
      <c r="E58" s="84" t="str">
        <f t="shared" si="11"/>
        <v/>
      </c>
      <c r="F58" s="251" t="str">
        <f t="shared" si="6"/>
        <v/>
      </c>
      <c r="G58" s="155" t="e">
        <f t="shared" si="1"/>
        <v>#VALUE!</v>
      </c>
      <c r="H58" s="138" t="str">
        <f t="shared" si="7"/>
        <v/>
      </c>
      <c r="I58" s="138" t="e">
        <f t="shared" si="8"/>
        <v>#VALUE!</v>
      </c>
      <c r="J58" s="151" t="str">
        <f t="shared" si="2"/>
        <v/>
      </c>
      <c r="K58" s="233" t="e">
        <f t="shared" si="9"/>
        <v>#VALUE!</v>
      </c>
      <c r="M58" s="62">
        <f t="shared" si="10"/>
        <v>0</v>
      </c>
    </row>
    <row r="59" spans="1:13">
      <c r="A59" s="82" t="str">
        <f t="shared" si="3"/>
        <v/>
      </c>
      <c r="B59" s="83" t="str">
        <f t="shared" si="4"/>
        <v/>
      </c>
      <c r="C59" s="94"/>
      <c r="D59" s="140" t="str">
        <f t="shared" si="5"/>
        <v/>
      </c>
      <c r="E59" s="84" t="str">
        <f t="shared" si="11"/>
        <v/>
      </c>
      <c r="F59" s="251" t="str">
        <f t="shared" si="6"/>
        <v/>
      </c>
      <c r="G59" s="155" t="e">
        <f t="shared" si="1"/>
        <v>#VALUE!</v>
      </c>
      <c r="H59" s="138" t="str">
        <f t="shared" si="7"/>
        <v/>
      </c>
      <c r="I59" s="138" t="e">
        <f t="shared" si="8"/>
        <v>#VALUE!</v>
      </c>
      <c r="J59" s="151" t="str">
        <f t="shared" si="2"/>
        <v/>
      </c>
      <c r="K59" s="233" t="e">
        <f t="shared" si="9"/>
        <v>#VALUE!</v>
      </c>
      <c r="M59" s="62">
        <f t="shared" si="10"/>
        <v>0</v>
      </c>
    </row>
    <row r="60" spans="1:13">
      <c r="A60" s="82" t="str">
        <f t="shared" si="3"/>
        <v/>
      </c>
      <c r="B60" s="83" t="str">
        <f t="shared" si="4"/>
        <v/>
      </c>
      <c r="C60" s="94"/>
      <c r="D60" s="140" t="str">
        <f t="shared" si="5"/>
        <v/>
      </c>
      <c r="E60" s="84" t="str">
        <f t="shared" si="11"/>
        <v/>
      </c>
      <c r="F60" s="251" t="str">
        <f t="shared" si="6"/>
        <v/>
      </c>
      <c r="G60" s="155" t="e">
        <f t="shared" si="1"/>
        <v>#VALUE!</v>
      </c>
      <c r="H60" s="138" t="str">
        <f t="shared" si="7"/>
        <v/>
      </c>
      <c r="I60" s="138" t="e">
        <f t="shared" si="8"/>
        <v>#VALUE!</v>
      </c>
      <c r="J60" s="151" t="str">
        <f t="shared" si="2"/>
        <v/>
      </c>
      <c r="K60" s="233" t="e">
        <f t="shared" si="9"/>
        <v>#VALUE!</v>
      </c>
      <c r="M60" s="62">
        <f t="shared" si="10"/>
        <v>0</v>
      </c>
    </row>
    <row r="61" spans="1:13">
      <c r="A61" s="82" t="str">
        <f t="shared" si="3"/>
        <v/>
      </c>
      <c r="B61" s="83" t="str">
        <f t="shared" si="4"/>
        <v/>
      </c>
      <c r="C61" s="94"/>
      <c r="D61" s="140" t="str">
        <f t="shared" si="5"/>
        <v/>
      </c>
      <c r="E61" s="84" t="str">
        <f t="shared" si="11"/>
        <v/>
      </c>
      <c r="F61" s="251" t="str">
        <f t="shared" si="6"/>
        <v/>
      </c>
      <c r="G61" s="155" t="e">
        <f t="shared" si="1"/>
        <v>#VALUE!</v>
      </c>
      <c r="H61" s="138" t="str">
        <f t="shared" si="7"/>
        <v/>
      </c>
      <c r="I61" s="138" t="e">
        <f t="shared" si="8"/>
        <v>#VALUE!</v>
      </c>
      <c r="J61" s="151" t="str">
        <f t="shared" si="2"/>
        <v/>
      </c>
      <c r="K61" s="233" t="e">
        <f t="shared" si="9"/>
        <v>#VALUE!</v>
      </c>
      <c r="M61" s="62">
        <f t="shared" si="10"/>
        <v>0</v>
      </c>
    </row>
    <row r="62" spans="1:13">
      <c r="A62" s="82" t="str">
        <f t="shared" si="3"/>
        <v/>
      </c>
      <c r="B62" s="83" t="str">
        <f t="shared" si="4"/>
        <v/>
      </c>
      <c r="C62" s="94"/>
      <c r="D62" s="140" t="str">
        <f t="shared" si="5"/>
        <v/>
      </c>
      <c r="E62" s="84" t="str">
        <f t="shared" si="11"/>
        <v/>
      </c>
      <c r="F62" s="251" t="str">
        <f t="shared" si="6"/>
        <v/>
      </c>
      <c r="G62" s="155" t="e">
        <f t="shared" si="1"/>
        <v>#VALUE!</v>
      </c>
      <c r="H62" s="138" t="str">
        <f t="shared" si="7"/>
        <v/>
      </c>
      <c r="I62" s="138" t="e">
        <f t="shared" si="8"/>
        <v>#VALUE!</v>
      </c>
      <c r="J62" s="151" t="str">
        <f t="shared" si="2"/>
        <v/>
      </c>
      <c r="K62" s="233" t="e">
        <f t="shared" si="9"/>
        <v>#VALUE!</v>
      </c>
      <c r="M62" s="62">
        <f t="shared" si="10"/>
        <v>0</v>
      </c>
    </row>
    <row r="63" spans="1:13">
      <c r="A63" s="82" t="str">
        <f t="shared" si="3"/>
        <v/>
      </c>
      <c r="B63" s="83" t="str">
        <f t="shared" si="4"/>
        <v/>
      </c>
      <c r="C63" s="94"/>
      <c r="D63" s="140" t="str">
        <f t="shared" si="5"/>
        <v/>
      </c>
      <c r="E63" s="84" t="str">
        <f t="shared" si="11"/>
        <v/>
      </c>
      <c r="F63" s="251" t="str">
        <f t="shared" si="6"/>
        <v/>
      </c>
      <c r="G63" s="155" t="e">
        <f t="shared" si="1"/>
        <v>#VALUE!</v>
      </c>
      <c r="H63" s="138" t="str">
        <f t="shared" si="7"/>
        <v/>
      </c>
      <c r="I63" s="138" t="e">
        <f t="shared" si="8"/>
        <v>#VALUE!</v>
      </c>
      <c r="J63" s="151" t="str">
        <f t="shared" si="2"/>
        <v/>
      </c>
      <c r="K63" s="233" t="e">
        <f t="shared" si="9"/>
        <v>#VALUE!</v>
      </c>
      <c r="M63" s="62">
        <f t="shared" si="10"/>
        <v>0</v>
      </c>
    </row>
    <row r="64" spans="1:13">
      <c r="A64" s="82" t="str">
        <f t="shared" si="3"/>
        <v/>
      </c>
      <c r="B64" s="83" t="str">
        <f t="shared" si="4"/>
        <v/>
      </c>
      <c r="C64" s="94"/>
      <c r="D64" s="140" t="str">
        <f t="shared" si="5"/>
        <v/>
      </c>
      <c r="E64" s="84" t="str">
        <f t="shared" si="11"/>
        <v/>
      </c>
      <c r="F64" s="251" t="str">
        <f t="shared" si="6"/>
        <v/>
      </c>
      <c r="G64" s="155" t="e">
        <f t="shared" si="1"/>
        <v>#VALUE!</v>
      </c>
      <c r="H64" s="138" t="str">
        <f t="shared" si="7"/>
        <v/>
      </c>
      <c r="I64" s="138" t="e">
        <f t="shared" si="8"/>
        <v>#VALUE!</v>
      </c>
      <c r="J64" s="151" t="str">
        <f t="shared" si="2"/>
        <v/>
      </c>
      <c r="K64" s="233" t="e">
        <f t="shared" si="9"/>
        <v>#VALUE!</v>
      </c>
      <c r="M64" s="62">
        <f t="shared" si="10"/>
        <v>0</v>
      </c>
    </row>
    <row r="65" spans="1:13">
      <c r="A65" s="82" t="str">
        <f t="shared" si="3"/>
        <v/>
      </c>
      <c r="B65" s="83" t="str">
        <f t="shared" si="4"/>
        <v/>
      </c>
      <c r="C65" s="94"/>
      <c r="D65" s="140" t="str">
        <f t="shared" si="5"/>
        <v/>
      </c>
      <c r="E65" s="84" t="str">
        <f t="shared" si="11"/>
        <v/>
      </c>
      <c r="F65" s="251" t="str">
        <f t="shared" si="6"/>
        <v/>
      </c>
      <c r="G65" s="155" t="e">
        <f t="shared" si="1"/>
        <v>#VALUE!</v>
      </c>
      <c r="H65" s="138" t="str">
        <f t="shared" si="7"/>
        <v/>
      </c>
      <c r="I65" s="138" t="e">
        <f t="shared" si="8"/>
        <v>#VALUE!</v>
      </c>
      <c r="J65" s="151" t="str">
        <f t="shared" si="2"/>
        <v/>
      </c>
      <c r="K65" s="233" t="e">
        <f t="shared" si="9"/>
        <v>#VALUE!</v>
      </c>
      <c r="M65" s="62">
        <f t="shared" si="10"/>
        <v>0</v>
      </c>
    </row>
    <row r="66" spans="1:13">
      <c r="A66" s="82" t="str">
        <f t="shared" si="3"/>
        <v/>
      </c>
      <c r="B66" s="83" t="str">
        <f t="shared" si="4"/>
        <v/>
      </c>
      <c r="C66" s="94"/>
      <c r="D66" s="140" t="str">
        <f t="shared" si="5"/>
        <v/>
      </c>
      <c r="E66" s="84" t="str">
        <f t="shared" si="11"/>
        <v/>
      </c>
      <c r="F66" s="251" t="str">
        <f t="shared" si="6"/>
        <v/>
      </c>
      <c r="G66" s="155" t="e">
        <f t="shared" si="1"/>
        <v>#VALUE!</v>
      </c>
      <c r="H66" s="138" t="str">
        <f t="shared" si="7"/>
        <v/>
      </c>
      <c r="I66" s="138" t="e">
        <f t="shared" si="8"/>
        <v>#VALUE!</v>
      </c>
      <c r="J66" s="151" t="str">
        <f t="shared" si="2"/>
        <v/>
      </c>
      <c r="K66" s="233" t="e">
        <f t="shared" si="9"/>
        <v>#VALUE!</v>
      </c>
      <c r="M66" s="62">
        <f t="shared" si="10"/>
        <v>0</v>
      </c>
    </row>
    <row r="67" spans="1:13">
      <c r="A67" s="82" t="str">
        <f t="shared" si="3"/>
        <v/>
      </c>
      <c r="B67" s="83" t="str">
        <f t="shared" si="4"/>
        <v/>
      </c>
      <c r="C67" s="94"/>
      <c r="D67" s="140" t="str">
        <f t="shared" si="5"/>
        <v/>
      </c>
      <c r="E67" s="84" t="str">
        <f t="shared" si="11"/>
        <v/>
      </c>
      <c r="F67" s="251" t="str">
        <f t="shared" si="6"/>
        <v/>
      </c>
      <c r="G67" s="155" t="e">
        <f t="shared" si="1"/>
        <v>#VALUE!</v>
      </c>
      <c r="H67" s="138" t="str">
        <f t="shared" si="7"/>
        <v/>
      </c>
      <c r="I67" s="138" t="e">
        <f t="shared" si="8"/>
        <v>#VALUE!</v>
      </c>
      <c r="J67" s="151" t="str">
        <f t="shared" si="2"/>
        <v/>
      </c>
      <c r="K67" s="233" t="e">
        <f t="shared" si="9"/>
        <v>#VALUE!</v>
      </c>
      <c r="M67" s="62">
        <f t="shared" si="10"/>
        <v>0</v>
      </c>
    </row>
    <row r="68" spans="1:13">
      <c r="A68" s="82" t="str">
        <f t="shared" si="3"/>
        <v/>
      </c>
      <c r="B68" s="83" t="str">
        <f t="shared" si="4"/>
        <v/>
      </c>
      <c r="C68" s="94"/>
      <c r="D68" s="140" t="str">
        <f t="shared" si="5"/>
        <v/>
      </c>
      <c r="E68" s="84" t="str">
        <f t="shared" si="11"/>
        <v/>
      </c>
      <c r="F68" s="251" t="str">
        <f t="shared" si="6"/>
        <v/>
      </c>
      <c r="G68" s="155" t="e">
        <f t="shared" si="1"/>
        <v>#VALUE!</v>
      </c>
      <c r="H68" s="138" t="str">
        <f t="shared" si="7"/>
        <v/>
      </c>
      <c r="I68" s="138" t="e">
        <f t="shared" si="8"/>
        <v>#VALUE!</v>
      </c>
      <c r="J68" s="151" t="str">
        <f t="shared" si="2"/>
        <v/>
      </c>
      <c r="K68" s="233" t="e">
        <f t="shared" si="9"/>
        <v>#VALUE!</v>
      </c>
      <c r="M68" s="62">
        <f t="shared" si="10"/>
        <v>0</v>
      </c>
    </row>
    <row r="69" spans="1:13">
      <c r="A69" s="82" t="str">
        <f t="shared" si="3"/>
        <v/>
      </c>
      <c r="B69" s="83" t="str">
        <f t="shared" si="4"/>
        <v/>
      </c>
      <c r="C69" s="94"/>
      <c r="D69" s="140" t="str">
        <f t="shared" si="5"/>
        <v/>
      </c>
      <c r="E69" s="84" t="str">
        <f t="shared" si="11"/>
        <v/>
      </c>
      <c r="F69" s="251" t="str">
        <f t="shared" si="6"/>
        <v/>
      </c>
      <c r="G69" s="155" t="e">
        <f t="shared" si="1"/>
        <v>#VALUE!</v>
      </c>
      <c r="H69" s="138" t="str">
        <f t="shared" si="7"/>
        <v/>
      </c>
      <c r="I69" s="138" t="e">
        <f t="shared" si="8"/>
        <v>#VALUE!</v>
      </c>
      <c r="J69" s="151" t="str">
        <f t="shared" si="2"/>
        <v/>
      </c>
      <c r="K69" s="233" t="e">
        <f t="shared" si="9"/>
        <v>#VALUE!</v>
      </c>
      <c r="M69" s="62">
        <f t="shared" si="10"/>
        <v>0</v>
      </c>
    </row>
    <row r="70" spans="1:13">
      <c r="A70" s="82" t="str">
        <f t="shared" si="3"/>
        <v/>
      </c>
      <c r="B70" s="83" t="str">
        <f t="shared" si="4"/>
        <v/>
      </c>
      <c r="C70" s="94"/>
      <c r="D70" s="140" t="str">
        <f t="shared" si="5"/>
        <v/>
      </c>
      <c r="E70" s="84" t="str">
        <f t="shared" si="11"/>
        <v/>
      </c>
      <c r="F70" s="251" t="str">
        <f t="shared" si="6"/>
        <v/>
      </c>
      <c r="G70" s="155" t="e">
        <f t="shared" si="1"/>
        <v>#VALUE!</v>
      </c>
      <c r="H70" s="138" t="str">
        <f t="shared" si="7"/>
        <v/>
      </c>
      <c r="I70" s="138" t="e">
        <f t="shared" si="8"/>
        <v>#VALUE!</v>
      </c>
      <c r="J70" s="151" t="str">
        <f t="shared" si="2"/>
        <v/>
      </c>
      <c r="K70" s="233" t="e">
        <f t="shared" si="9"/>
        <v>#VALUE!</v>
      </c>
      <c r="M70" s="62">
        <f t="shared" si="10"/>
        <v>0</v>
      </c>
    </row>
    <row r="71" spans="1:13">
      <c r="A71" s="82" t="str">
        <f t="shared" si="3"/>
        <v/>
      </c>
      <c r="B71" s="83" t="str">
        <f t="shared" si="4"/>
        <v/>
      </c>
      <c r="C71" s="94"/>
      <c r="D71" s="140" t="str">
        <f t="shared" si="5"/>
        <v/>
      </c>
      <c r="E71" s="84" t="str">
        <f t="shared" si="11"/>
        <v/>
      </c>
      <c r="F71" s="251" t="str">
        <f t="shared" si="6"/>
        <v/>
      </c>
      <c r="G71" s="155" t="e">
        <f t="shared" si="1"/>
        <v>#VALUE!</v>
      </c>
      <c r="H71" s="138" t="str">
        <f t="shared" si="7"/>
        <v/>
      </c>
      <c r="I71" s="138" t="e">
        <f t="shared" si="8"/>
        <v>#VALUE!</v>
      </c>
      <c r="J71" s="151" t="str">
        <f t="shared" si="2"/>
        <v/>
      </c>
      <c r="K71" s="233" t="e">
        <f t="shared" si="9"/>
        <v>#VALUE!</v>
      </c>
      <c r="M71" s="62">
        <f t="shared" si="10"/>
        <v>0</v>
      </c>
    </row>
    <row r="72" spans="1:13">
      <c r="A72" s="82" t="str">
        <f t="shared" si="3"/>
        <v/>
      </c>
      <c r="B72" s="83" t="str">
        <f t="shared" si="4"/>
        <v/>
      </c>
      <c r="C72" s="94"/>
      <c r="D72" s="140" t="str">
        <f t="shared" si="5"/>
        <v/>
      </c>
      <c r="E72" s="84" t="str">
        <f t="shared" si="11"/>
        <v/>
      </c>
      <c r="F72" s="251" t="str">
        <f t="shared" si="6"/>
        <v/>
      </c>
      <c r="G72" s="155" t="e">
        <f t="shared" si="1"/>
        <v>#VALUE!</v>
      </c>
      <c r="H72" s="138" t="str">
        <f t="shared" si="7"/>
        <v/>
      </c>
      <c r="I72" s="138" t="e">
        <f t="shared" si="8"/>
        <v>#VALUE!</v>
      </c>
      <c r="J72" s="151" t="str">
        <f t="shared" si="2"/>
        <v/>
      </c>
      <c r="K72" s="233" t="e">
        <f t="shared" si="9"/>
        <v>#VALUE!</v>
      </c>
      <c r="M72" s="62">
        <f t="shared" si="10"/>
        <v>0</v>
      </c>
    </row>
    <row r="73" spans="1:13">
      <c r="A73" s="82" t="str">
        <f t="shared" si="3"/>
        <v/>
      </c>
      <c r="B73" s="83" t="str">
        <f t="shared" si="4"/>
        <v/>
      </c>
      <c r="C73" s="94"/>
      <c r="D73" s="140" t="str">
        <f t="shared" si="5"/>
        <v/>
      </c>
      <c r="E73" s="84" t="str">
        <f t="shared" si="11"/>
        <v/>
      </c>
      <c r="F73" s="251" t="str">
        <f t="shared" si="6"/>
        <v/>
      </c>
      <c r="G73" s="155" t="e">
        <f t="shared" si="1"/>
        <v>#VALUE!</v>
      </c>
      <c r="H73" s="138" t="str">
        <f t="shared" si="7"/>
        <v/>
      </c>
      <c r="I73" s="138" t="e">
        <f t="shared" si="8"/>
        <v>#VALUE!</v>
      </c>
      <c r="J73" s="151" t="str">
        <f t="shared" si="2"/>
        <v/>
      </c>
      <c r="K73" s="233" t="e">
        <f t="shared" si="9"/>
        <v>#VALUE!</v>
      </c>
      <c r="M73" s="62">
        <f t="shared" si="10"/>
        <v>0</v>
      </c>
    </row>
    <row r="74" spans="1:13">
      <c r="A74" s="82" t="str">
        <f t="shared" si="3"/>
        <v/>
      </c>
      <c r="B74" s="83" t="str">
        <f t="shared" si="4"/>
        <v/>
      </c>
      <c r="C74" s="94"/>
      <c r="D74" s="140" t="str">
        <f t="shared" si="5"/>
        <v/>
      </c>
      <c r="E74" s="84" t="str">
        <f t="shared" si="11"/>
        <v/>
      </c>
      <c r="F74" s="251" t="str">
        <f t="shared" si="6"/>
        <v/>
      </c>
      <c r="G74" s="155" t="e">
        <f t="shared" si="1"/>
        <v>#VALUE!</v>
      </c>
      <c r="H74" s="138" t="str">
        <f t="shared" si="7"/>
        <v/>
      </c>
      <c r="I74" s="138" t="e">
        <f t="shared" si="8"/>
        <v>#VALUE!</v>
      </c>
      <c r="J74" s="151" t="str">
        <f t="shared" si="2"/>
        <v/>
      </c>
      <c r="K74" s="233" t="e">
        <f t="shared" si="9"/>
        <v>#VALUE!</v>
      </c>
      <c r="M74" s="62">
        <f t="shared" si="10"/>
        <v>0</v>
      </c>
    </row>
    <row r="75" spans="1:13">
      <c r="A75" s="82" t="str">
        <f t="shared" si="3"/>
        <v/>
      </c>
      <c r="B75" s="83" t="str">
        <f t="shared" si="4"/>
        <v/>
      </c>
      <c r="C75" s="94"/>
      <c r="D75" s="140" t="str">
        <f t="shared" si="5"/>
        <v/>
      </c>
      <c r="E75" s="84" t="str">
        <f t="shared" si="11"/>
        <v/>
      </c>
      <c r="F75" s="251" t="str">
        <f t="shared" si="6"/>
        <v/>
      </c>
      <c r="G75" s="155" t="e">
        <f t="shared" si="1"/>
        <v>#VALUE!</v>
      </c>
      <c r="H75" s="138" t="str">
        <f t="shared" si="7"/>
        <v/>
      </c>
      <c r="I75" s="138" t="e">
        <f t="shared" si="8"/>
        <v>#VALUE!</v>
      </c>
      <c r="J75" s="151" t="str">
        <f t="shared" si="2"/>
        <v/>
      </c>
      <c r="K75" s="233" t="e">
        <f t="shared" si="9"/>
        <v>#VALUE!</v>
      </c>
      <c r="M75" s="62">
        <f t="shared" si="10"/>
        <v>0</v>
      </c>
    </row>
    <row r="76" spans="1:13">
      <c r="A76" s="82" t="str">
        <f t="shared" si="3"/>
        <v/>
      </c>
      <c r="B76" s="83" t="str">
        <f t="shared" si="4"/>
        <v/>
      </c>
      <c r="C76" s="94"/>
      <c r="D76" s="140" t="str">
        <f t="shared" si="5"/>
        <v/>
      </c>
      <c r="E76" s="84" t="str">
        <f t="shared" si="11"/>
        <v/>
      </c>
      <c r="F76" s="251" t="str">
        <f t="shared" si="6"/>
        <v/>
      </c>
      <c r="G76" s="155" t="e">
        <f t="shared" si="1"/>
        <v>#VALUE!</v>
      </c>
      <c r="H76" s="138" t="str">
        <f t="shared" si="7"/>
        <v/>
      </c>
      <c r="I76" s="138" t="e">
        <f t="shared" si="8"/>
        <v>#VALUE!</v>
      </c>
      <c r="J76" s="151" t="str">
        <f t="shared" si="2"/>
        <v/>
      </c>
      <c r="K76" s="233" t="e">
        <f t="shared" si="9"/>
        <v>#VALUE!</v>
      </c>
      <c r="M76" s="62">
        <f t="shared" si="10"/>
        <v>0</v>
      </c>
    </row>
    <row r="77" spans="1:13">
      <c r="A77" s="82" t="str">
        <f t="shared" si="3"/>
        <v/>
      </c>
      <c r="B77" s="83" t="str">
        <f t="shared" si="4"/>
        <v/>
      </c>
      <c r="C77" s="94"/>
      <c r="D77" s="140" t="str">
        <f t="shared" si="5"/>
        <v/>
      </c>
      <c r="E77" s="84" t="str">
        <f t="shared" si="11"/>
        <v/>
      </c>
      <c r="F77" s="251" t="str">
        <f t="shared" si="6"/>
        <v/>
      </c>
      <c r="G77" s="155" t="e">
        <f t="shared" si="1"/>
        <v>#VALUE!</v>
      </c>
      <c r="H77" s="138" t="str">
        <f t="shared" si="7"/>
        <v/>
      </c>
      <c r="I77" s="138" t="e">
        <f t="shared" si="8"/>
        <v>#VALUE!</v>
      </c>
      <c r="J77" s="151" t="str">
        <f t="shared" si="2"/>
        <v/>
      </c>
      <c r="K77" s="233" t="e">
        <f t="shared" si="9"/>
        <v>#VALUE!</v>
      </c>
      <c r="M77" s="62">
        <f t="shared" si="10"/>
        <v>0</v>
      </c>
    </row>
    <row r="78" spans="1:13">
      <c r="A78" s="82" t="str">
        <f t="shared" si="3"/>
        <v/>
      </c>
      <c r="B78" s="83" t="str">
        <f t="shared" si="4"/>
        <v/>
      </c>
      <c r="C78" s="94"/>
      <c r="D78" s="140" t="str">
        <f t="shared" si="5"/>
        <v/>
      </c>
      <c r="E78" s="84" t="str">
        <f t="shared" si="11"/>
        <v/>
      </c>
      <c r="F78" s="251" t="str">
        <f t="shared" si="6"/>
        <v/>
      </c>
      <c r="G78" s="155" t="e">
        <f t="shared" si="1"/>
        <v>#VALUE!</v>
      </c>
      <c r="H78" s="138" t="str">
        <f t="shared" si="7"/>
        <v/>
      </c>
      <c r="I78" s="138" t="e">
        <f t="shared" si="8"/>
        <v>#VALUE!</v>
      </c>
      <c r="J78" s="151" t="str">
        <f t="shared" si="2"/>
        <v/>
      </c>
      <c r="K78" s="233" t="e">
        <f t="shared" si="9"/>
        <v>#VALUE!</v>
      </c>
      <c r="M78" s="62">
        <f t="shared" si="10"/>
        <v>0</v>
      </c>
    </row>
    <row r="79" spans="1:13">
      <c r="A79" s="82" t="str">
        <f t="shared" si="3"/>
        <v/>
      </c>
      <c r="B79" s="83" t="str">
        <f t="shared" si="4"/>
        <v/>
      </c>
      <c r="C79" s="94"/>
      <c r="D79" s="140" t="str">
        <f t="shared" si="5"/>
        <v/>
      </c>
      <c r="E79" s="84" t="str">
        <f t="shared" si="11"/>
        <v/>
      </c>
      <c r="F79" s="251" t="str">
        <f t="shared" si="6"/>
        <v/>
      </c>
      <c r="G79" s="155" t="e">
        <f t="shared" si="1"/>
        <v>#VALUE!</v>
      </c>
      <c r="H79" s="138" t="str">
        <f t="shared" si="7"/>
        <v/>
      </c>
      <c r="I79" s="138" t="e">
        <f t="shared" si="8"/>
        <v>#VALUE!</v>
      </c>
      <c r="J79" s="151" t="str">
        <f t="shared" si="2"/>
        <v/>
      </c>
      <c r="K79" s="233" t="e">
        <f t="shared" si="9"/>
        <v>#VALUE!</v>
      </c>
      <c r="M79" s="62">
        <f t="shared" si="10"/>
        <v>0</v>
      </c>
    </row>
    <row r="80" spans="1:13">
      <c r="A80" s="82" t="str">
        <f t="shared" si="3"/>
        <v/>
      </c>
      <c r="B80" s="83" t="str">
        <f t="shared" si="4"/>
        <v/>
      </c>
      <c r="C80" s="94"/>
      <c r="D80" s="140" t="str">
        <f t="shared" si="5"/>
        <v/>
      </c>
      <c r="E80" s="84" t="str">
        <f t="shared" si="11"/>
        <v/>
      </c>
      <c r="F80" s="251" t="str">
        <f t="shared" si="6"/>
        <v/>
      </c>
      <c r="G80" s="155" t="e">
        <f t="shared" si="1"/>
        <v>#VALUE!</v>
      </c>
      <c r="H80" s="138" t="str">
        <f t="shared" si="7"/>
        <v/>
      </c>
      <c r="I80" s="138" t="e">
        <f t="shared" si="8"/>
        <v>#VALUE!</v>
      </c>
      <c r="J80" s="151" t="str">
        <f t="shared" si="2"/>
        <v/>
      </c>
      <c r="K80" s="233" t="e">
        <f t="shared" si="9"/>
        <v>#VALUE!</v>
      </c>
      <c r="M80" s="62">
        <f t="shared" si="10"/>
        <v>0</v>
      </c>
    </row>
    <row r="81" spans="1:13">
      <c r="A81" s="82" t="str">
        <f t="shared" si="3"/>
        <v/>
      </c>
      <c r="B81" s="83" t="str">
        <f t="shared" si="4"/>
        <v/>
      </c>
      <c r="C81" s="94"/>
      <c r="D81" s="140" t="str">
        <f t="shared" si="5"/>
        <v/>
      </c>
      <c r="E81" s="84" t="str">
        <f t="shared" si="11"/>
        <v/>
      </c>
      <c r="F81" s="251" t="str">
        <f t="shared" si="6"/>
        <v/>
      </c>
      <c r="G81" s="155" t="e">
        <f t="shared" si="1"/>
        <v>#VALUE!</v>
      </c>
      <c r="H81" s="138" t="str">
        <f t="shared" si="7"/>
        <v/>
      </c>
      <c r="I81" s="138" t="e">
        <f t="shared" si="8"/>
        <v>#VALUE!</v>
      </c>
      <c r="J81" s="151" t="str">
        <f t="shared" si="2"/>
        <v/>
      </c>
      <c r="K81" s="233" t="e">
        <f t="shared" si="9"/>
        <v>#VALUE!</v>
      </c>
      <c r="M81" s="62">
        <f t="shared" si="10"/>
        <v>0</v>
      </c>
    </row>
    <row r="82" spans="1:13">
      <c r="A82" s="82" t="str">
        <f t="shared" si="3"/>
        <v/>
      </c>
      <c r="B82" s="83" t="str">
        <f t="shared" si="4"/>
        <v/>
      </c>
      <c r="C82" s="94"/>
      <c r="D82" s="140" t="str">
        <f t="shared" si="5"/>
        <v/>
      </c>
      <c r="E82" s="84" t="str">
        <f t="shared" si="11"/>
        <v/>
      </c>
      <c r="F82" s="251" t="str">
        <f t="shared" si="6"/>
        <v/>
      </c>
      <c r="G82" s="155" t="e">
        <f t="shared" si="1"/>
        <v>#VALUE!</v>
      </c>
      <c r="H82" s="138" t="str">
        <f t="shared" si="7"/>
        <v/>
      </c>
      <c r="I82" s="138" t="e">
        <f t="shared" si="8"/>
        <v>#VALUE!</v>
      </c>
      <c r="J82" s="151" t="str">
        <f t="shared" si="2"/>
        <v/>
      </c>
      <c r="K82" s="233" t="e">
        <f t="shared" si="9"/>
        <v>#VALUE!</v>
      </c>
      <c r="M82" s="62">
        <f t="shared" si="10"/>
        <v>0</v>
      </c>
    </row>
    <row r="83" spans="1:13">
      <c r="A83" s="82" t="str">
        <f t="shared" si="3"/>
        <v/>
      </c>
      <c r="B83" s="83" t="str">
        <f t="shared" si="4"/>
        <v/>
      </c>
      <c r="C83" s="94"/>
      <c r="D83" s="140" t="str">
        <f t="shared" si="5"/>
        <v/>
      </c>
      <c r="E83" s="84" t="str">
        <f t="shared" si="11"/>
        <v/>
      </c>
      <c r="F83" s="251" t="str">
        <f t="shared" si="6"/>
        <v/>
      </c>
      <c r="G83" s="155" t="e">
        <f t="shared" si="1"/>
        <v>#VALUE!</v>
      </c>
      <c r="H83" s="138" t="str">
        <f t="shared" si="7"/>
        <v/>
      </c>
      <c r="I83" s="138" t="e">
        <f t="shared" si="8"/>
        <v>#VALUE!</v>
      </c>
      <c r="J83" s="151" t="str">
        <f t="shared" si="2"/>
        <v/>
      </c>
      <c r="K83" s="233" t="e">
        <f t="shared" si="9"/>
        <v>#VALUE!</v>
      </c>
      <c r="M83" s="62">
        <f t="shared" si="10"/>
        <v>0</v>
      </c>
    </row>
    <row r="84" spans="1:13">
      <c r="A84" s="82" t="str">
        <f t="shared" si="3"/>
        <v/>
      </c>
      <c r="B84" s="83" t="str">
        <f t="shared" si="4"/>
        <v/>
      </c>
      <c r="C84" s="94"/>
      <c r="D84" s="140" t="str">
        <f t="shared" si="5"/>
        <v/>
      </c>
      <c r="E84" s="84" t="str">
        <f t="shared" si="11"/>
        <v/>
      </c>
      <c r="F84" s="251" t="str">
        <f t="shared" si="6"/>
        <v/>
      </c>
      <c r="G84" s="155" t="e">
        <f t="shared" si="1"/>
        <v>#VALUE!</v>
      </c>
      <c r="H84" s="138" t="str">
        <f t="shared" si="7"/>
        <v/>
      </c>
      <c r="I84" s="138" t="e">
        <f t="shared" si="8"/>
        <v>#VALUE!</v>
      </c>
      <c r="J84" s="151" t="str">
        <f t="shared" si="2"/>
        <v/>
      </c>
      <c r="K84" s="233" t="e">
        <f t="shared" si="9"/>
        <v>#VALUE!</v>
      </c>
      <c r="M84" s="62">
        <f t="shared" si="10"/>
        <v>0</v>
      </c>
    </row>
    <row r="85" spans="1:13">
      <c r="A85" s="82" t="str">
        <f t="shared" si="3"/>
        <v/>
      </c>
      <c r="B85" s="83" t="str">
        <f t="shared" si="4"/>
        <v/>
      </c>
      <c r="C85" s="94"/>
      <c r="D85" s="140" t="str">
        <f t="shared" si="5"/>
        <v/>
      </c>
      <c r="E85" s="84" t="str">
        <f t="shared" si="11"/>
        <v/>
      </c>
      <c r="F85" s="251" t="str">
        <f t="shared" si="6"/>
        <v/>
      </c>
      <c r="G85" s="155" t="e">
        <f t="shared" si="1"/>
        <v>#VALUE!</v>
      </c>
      <c r="H85" s="138" t="str">
        <f t="shared" si="7"/>
        <v/>
      </c>
      <c r="I85" s="138" t="e">
        <f t="shared" si="8"/>
        <v>#VALUE!</v>
      </c>
      <c r="J85" s="151" t="str">
        <f t="shared" si="2"/>
        <v/>
      </c>
      <c r="K85" s="233" t="e">
        <f t="shared" si="9"/>
        <v>#VALUE!</v>
      </c>
      <c r="M85" s="62">
        <f t="shared" si="10"/>
        <v>0</v>
      </c>
    </row>
    <row r="86" spans="1:13">
      <c r="A86" s="82" t="str">
        <f t="shared" si="3"/>
        <v/>
      </c>
      <c r="B86" s="83" t="str">
        <f t="shared" si="4"/>
        <v/>
      </c>
      <c r="C86" s="94"/>
      <c r="D86" s="140" t="str">
        <f t="shared" si="5"/>
        <v/>
      </c>
      <c r="E86" s="84" t="str">
        <f t="shared" si="11"/>
        <v/>
      </c>
      <c r="F86" s="251" t="str">
        <f t="shared" si="6"/>
        <v/>
      </c>
      <c r="G86" s="155" t="e">
        <f t="shared" ref="G86:G149" si="12">IF(AND(MONTH(E86)&gt;=$AJ$8,MONTH(E86)&lt;=$AK$8),1,0)</f>
        <v>#VALUE!</v>
      </c>
      <c r="H86" s="138" t="str">
        <f t="shared" si="7"/>
        <v/>
      </c>
      <c r="I86" s="138" t="e">
        <f t="shared" si="8"/>
        <v>#VALUE!</v>
      </c>
      <c r="J86" s="151" t="str">
        <f t="shared" ref="J86:J149" si="13">IFERROR(IF(B86="","",D86*C86*G86),"")</f>
        <v/>
      </c>
      <c r="K86" s="233" t="e">
        <f t="shared" si="9"/>
        <v>#VALUE!</v>
      </c>
      <c r="M86" s="62">
        <f t="shared" si="10"/>
        <v>0</v>
      </c>
    </row>
    <row r="87" spans="1:13">
      <c r="A87" s="82" t="str">
        <f t="shared" ref="A87:A150" si="14">IF($C$9="","",YEAR(E87))</f>
        <v/>
      </c>
      <c r="B87" s="83" t="str">
        <f t="shared" ref="B87:B150" si="15">IF(E87&gt;$C$10,"",TEXT(E87,"mmmm"))</f>
        <v/>
      </c>
      <c r="C87" s="94"/>
      <c r="D87" s="140" t="str">
        <f t="shared" ref="D87:D150" si="16">IFERROR(IF(B87="","",$C$18*I87),0)</f>
        <v/>
      </c>
      <c r="E87" s="84" t="str">
        <f t="shared" si="11"/>
        <v/>
      </c>
      <c r="F87" s="251" t="str">
        <f t="shared" ref="F87:F150" si="17">IF(C87&lt;&gt;"",C87,"")</f>
        <v/>
      </c>
      <c r="G87" s="155" t="e">
        <f t="shared" si="12"/>
        <v>#VALUE!</v>
      </c>
      <c r="H87" s="138" t="str">
        <f t="shared" ref="H87:H150" si="18">IFERROR(IF(A87="","",VLOOKUP(MONTH(E87),$AE$9:$AG$20,VLOOKUP(A87,$X$9:$AC$40,$X$7+1,0)+1,0)),"")</f>
        <v/>
      </c>
      <c r="I87" s="138" t="e">
        <f t="shared" ref="I87:I150" si="19">IF(OR(C87=0,C87="",G87=0),"",H87/AVERAGEIFS(H$22:H$273,A$22:A$273,A87,C$22:C$273,"&lt;&gt;0",G$22:G$273,1))</f>
        <v>#VALUE!</v>
      </c>
      <c r="J87" s="151" t="str">
        <f t="shared" si="13"/>
        <v/>
      </c>
      <c r="K87" s="233" t="e">
        <f t="shared" ref="K87:K150" si="20">IF(I87&lt;&gt; "",IFERROR(IF(AND(MONTH(E87)&gt;=4,MONTH(E87)&lt;=10),$I$16,$J$16)*C87,0),0)</f>
        <v>#VALUE!</v>
      </c>
      <c r="M87" s="62">
        <f t="shared" ref="M87:M150" si="21">IF(B87="",0,IF(C87&gt;=1000,ISBLANK(C87)/1+ISBLANK(D87)/1,1))</f>
        <v>0</v>
      </c>
    </row>
    <row r="88" spans="1:13">
      <c r="A88" s="82" t="str">
        <f t="shared" si="14"/>
        <v/>
      </c>
      <c r="B88" s="83" t="str">
        <f t="shared" si="15"/>
        <v/>
      </c>
      <c r="C88" s="94"/>
      <c r="D88" s="140" t="str">
        <f t="shared" si="16"/>
        <v/>
      </c>
      <c r="E88" s="84" t="str">
        <f t="shared" ref="E88:E151" si="22">IF($C$9="","",(DATE(YEAR(E87),MONTH(E87)+1,1)))</f>
        <v/>
      </c>
      <c r="F88" s="251" t="str">
        <f t="shared" si="17"/>
        <v/>
      </c>
      <c r="G88" s="155" t="e">
        <f t="shared" si="12"/>
        <v>#VALUE!</v>
      </c>
      <c r="H88" s="138" t="str">
        <f t="shared" si="18"/>
        <v/>
      </c>
      <c r="I88" s="138" t="e">
        <f t="shared" si="19"/>
        <v>#VALUE!</v>
      </c>
      <c r="J88" s="151" t="str">
        <f t="shared" si="13"/>
        <v/>
      </c>
      <c r="K88" s="233" t="e">
        <f t="shared" si="20"/>
        <v>#VALUE!</v>
      </c>
      <c r="M88" s="62">
        <f t="shared" si="21"/>
        <v>0</v>
      </c>
    </row>
    <row r="89" spans="1:13">
      <c r="A89" s="82" t="str">
        <f t="shared" si="14"/>
        <v/>
      </c>
      <c r="B89" s="83" t="str">
        <f t="shared" si="15"/>
        <v/>
      </c>
      <c r="C89" s="94"/>
      <c r="D89" s="140" t="str">
        <f t="shared" si="16"/>
        <v/>
      </c>
      <c r="E89" s="84" t="str">
        <f t="shared" si="22"/>
        <v/>
      </c>
      <c r="F89" s="251" t="str">
        <f t="shared" si="17"/>
        <v/>
      </c>
      <c r="G89" s="155" t="e">
        <f t="shared" si="12"/>
        <v>#VALUE!</v>
      </c>
      <c r="H89" s="138" t="str">
        <f t="shared" si="18"/>
        <v/>
      </c>
      <c r="I89" s="138" t="e">
        <f t="shared" si="19"/>
        <v>#VALUE!</v>
      </c>
      <c r="J89" s="151" t="str">
        <f t="shared" si="13"/>
        <v/>
      </c>
      <c r="K89" s="233" t="e">
        <f t="shared" si="20"/>
        <v>#VALUE!</v>
      </c>
      <c r="M89" s="62">
        <f t="shared" si="21"/>
        <v>0</v>
      </c>
    </row>
    <row r="90" spans="1:13">
      <c r="A90" s="82" t="str">
        <f t="shared" si="14"/>
        <v/>
      </c>
      <c r="B90" s="83" t="str">
        <f t="shared" si="15"/>
        <v/>
      </c>
      <c r="C90" s="94"/>
      <c r="D90" s="140" t="str">
        <f t="shared" si="16"/>
        <v/>
      </c>
      <c r="E90" s="84" t="str">
        <f t="shared" si="22"/>
        <v/>
      </c>
      <c r="F90" s="251" t="str">
        <f t="shared" si="17"/>
        <v/>
      </c>
      <c r="G90" s="155" t="e">
        <f t="shared" si="12"/>
        <v>#VALUE!</v>
      </c>
      <c r="H90" s="138" t="str">
        <f t="shared" si="18"/>
        <v/>
      </c>
      <c r="I90" s="138" t="e">
        <f t="shared" si="19"/>
        <v>#VALUE!</v>
      </c>
      <c r="J90" s="151" t="str">
        <f t="shared" si="13"/>
        <v/>
      </c>
      <c r="K90" s="233" t="e">
        <f t="shared" si="20"/>
        <v>#VALUE!</v>
      </c>
      <c r="M90" s="62">
        <f t="shared" si="21"/>
        <v>0</v>
      </c>
    </row>
    <row r="91" spans="1:13">
      <c r="A91" s="82" t="str">
        <f t="shared" si="14"/>
        <v/>
      </c>
      <c r="B91" s="83" t="str">
        <f t="shared" si="15"/>
        <v/>
      </c>
      <c r="C91" s="94"/>
      <c r="D91" s="140" t="str">
        <f t="shared" si="16"/>
        <v/>
      </c>
      <c r="E91" s="84" t="str">
        <f t="shared" si="22"/>
        <v/>
      </c>
      <c r="F91" s="251" t="str">
        <f t="shared" si="17"/>
        <v/>
      </c>
      <c r="G91" s="155" t="e">
        <f t="shared" si="12"/>
        <v>#VALUE!</v>
      </c>
      <c r="H91" s="138" t="str">
        <f t="shared" si="18"/>
        <v/>
      </c>
      <c r="I91" s="138" t="e">
        <f t="shared" si="19"/>
        <v>#VALUE!</v>
      </c>
      <c r="J91" s="151" t="str">
        <f t="shared" si="13"/>
        <v/>
      </c>
      <c r="K91" s="233" t="e">
        <f t="shared" si="20"/>
        <v>#VALUE!</v>
      </c>
      <c r="M91" s="62">
        <f t="shared" si="21"/>
        <v>0</v>
      </c>
    </row>
    <row r="92" spans="1:13">
      <c r="A92" s="82" t="str">
        <f t="shared" si="14"/>
        <v/>
      </c>
      <c r="B92" s="83" t="str">
        <f t="shared" si="15"/>
        <v/>
      </c>
      <c r="C92" s="94"/>
      <c r="D92" s="140" t="str">
        <f t="shared" si="16"/>
        <v/>
      </c>
      <c r="E92" s="84" t="str">
        <f t="shared" si="22"/>
        <v/>
      </c>
      <c r="F92" s="251" t="str">
        <f t="shared" si="17"/>
        <v/>
      </c>
      <c r="G92" s="155" t="e">
        <f t="shared" si="12"/>
        <v>#VALUE!</v>
      </c>
      <c r="H92" s="138" t="str">
        <f t="shared" si="18"/>
        <v/>
      </c>
      <c r="I92" s="138" t="e">
        <f t="shared" si="19"/>
        <v>#VALUE!</v>
      </c>
      <c r="J92" s="151" t="str">
        <f t="shared" si="13"/>
        <v/>
      </c>
      <c r="K92" s="233" t="e">
        <f t="shared" si="20"/>
        <v>#VALUE!</v>
      </c>
      <c r="M92" s="62">
        <f t="shared" si="21"/>
        <v>0</v>
      </c>
    </row>
    <row r="93" spans="1:13">
      <c r="A93" s="82" t="str">
        <f t="shared" si="14"/>
        <v/>
      </c>
      <c r="B93" s="83" t="str">
        <f t="shared" si="15"/>
        <v/>
      </c>
      <c r="C93" s="94"/>
      <c r="D93" s="140" t="str">
        <f t="shared" si="16"/>
        <v/>
      </c>
      <c r="E93" s="84" t="str">
        <f t="shared" si="22"/>
        <v/>
      </c>
      <c r="F93" s="251" t="str">
        <f t="shared" si="17"/>
        <v/>
      </c>
      <c r="G93" s="155" t="e">
        <f t="shared" si="12"/>
        <v>#VALUE!</v>
      </c>
      <c r="H93" s="138" t="str">
        <f t="shared" si="18"/>
        <v/>
      </c>
      <c r="I93" s="138" t="e">
        <f t="shared" si="19"/>
        <v>#VALUE!</v>
      </c>
      <c r="J93" s="151" t="str">
        <f t="shared" si="13"/>
        <v/>
      </c>
      <c r="K93" s="233" t="e">
        <f t="shared" si="20"/>
        <v>#VALUE!</v>
      </c>
      <c r="M93" s="62">
        <f t="shared" si="21"/>
        <v>0</v>
      </c>
    </row>
    <row r="94" spans="1:13">
      <c r="A94" s="82" t="str">
        <f t="shared" si="14"/>
        <v/>
      </c>
      <c r="B94" s="83" t="str">
        <f t="shared" si="15"/>
        <v/>
      </c>
      <c r="C94" s="94"/>
      <c r="D94" s="140" t="str">
        <f t="shared" si="16"/>
        <v/>
      </c>
      <c r="E94" s="84" t="str">
        <f t="shared" si="22"/>
        <v/>
      </c>
      <c r="F94" s="251" t="str">
        <f t="shared" si="17"/>
        <v/>
      </c>
      <c r="G94" s="155" t="e">
        <f t="shared" si="12"/>
        <v>#VALUE!</v>
      </c>
      <c r="H94" s="138" t="str">
        <f t="shared" si="18"/>
        <v/>
      </c>
      <c r="I94" s="138" t="e">
        <f t="shared" si="19"/>
        <v>#VALUE!</v>
      </c>
      <c r="J94" s="151" t="str">
        <f t="shared" si="13"/>
        <v/>
      </c>
      <c r="K94" s="233" t="e">
        <f t="shared" si="20"/>
        <v>#VALUE!</v>
      </c>
      <c r="M94" s="62">
        <f t="shared" si="21"/>
        <v>0</v>
      </c>
    </row>
    <row r="95" spans="1:13">
      <c r="A95" s="82" t="str">
        <f t="shared" si="14"/>
        <v/>
      </c>
      <c r="B95" s="83" t="str">
        <f t="shared" si="15"/>
        <v/>
      </c>
      <c r="C95" s="94"/>
      <c r="D95" s="140" t="str">
        <f t="shared" si="16"/>
        <v/>
      </c>
      <c r="E95" s="84" t="str">
        <f t="shared" si="22"/>
        <v/>
      </c>
      <c r="F95" s="251" t="str">
        <f t="shared" si="17"/>
        <v/>
      </c>
      <c r="G95" s="155" t="e">
        <f t="shared" si="12"/>
        <v>#VALUE!</v>
      </c>
      <c r="H95" s="138" t="str">
        <f t="shared" si="18"/>
        <v/>
      </c>
      <c r="I95" s="138" t="e">
        <f t="shared" si="19"/>
        <v>#VALUE!</v>
      </c>
      <c r="J95" s="151" t="str">
        <f t="shared" si="13"/>
        <v/>
      </c>
      <c r="K95" s="233" t="e">
        <f t="shared" si="20"/>
        <v>#VALUE!</v>
      </c>
      <c r="M95" s="62">
        <f t="shared" si="21"/>
        <v>0</v>
      </c>
    </row>
    <row r="96" spans="1:13">
      <c r="A96" s="82" t="str">
        <f t="shared" si="14"/>
        <v/>
      </c>
      <c r="B96" s="83" t="str">
        <f t="shared" si="15"/>
        <v/>
      </c>
      <c r="C96" s="94"/>
      <c r="D96" s="140" t="str">
        <f t="shared" si="16"/>
        <v/>
      </c>
      <c r="E96" s="84" t="str">
        <f t="shared" si="22"/>
        <v/>
      </c>
      <c r="F96" s="251" t="str">
        <f t="shared" si="17"/>
        <v/>
      </c>
      <c r="G96" s="155" t="e">
        <f t="shared" si="12"/>
        <v>#VALUE!</v>
      </c>
      <c r="H96" s="138" t="str">
        <f t="shared" si="18"/>
        <v/>
      </c>
      <c r="I96" s="138" t="e">
        <f t="shared" si="19"/>
        <v>#VALUE!</v>
      </c>
      <c r="J96" s="151" t="str">
        <f t="shared" si="13"/>
        <v/>
      </c>
      <c r="K96" s="233" t="e">
        <f t="shared" si="20"/>
        <v>#VALUE!</v>
      </c>
      <c r="M96" s="62">
        <f t="shared" si="21"/>
        <v>0</v>
      </c>
    </row>
    <row r="97" spans="1:13">
      <c r="A97" s="82" t="str">
        <f t="shared" si="14"/>
        <v/>
      </c>
      <c r="B97" s="83" t="str">
        <f t="shared" si="15"/>
        <v/>
      </c>
      <c r="C97" s="94"/>
      <c r="D97" s="140" t="str">
        <f t="shared" si="16"/>
        <v/>
      </c>
      <c r="E97" s="84" t="str">
        <f t="shared" si="22"/>
        <v/>
      </c>
      <c r="F97" s="251" t="str">
        <f t="shared" si="17"/>
        <v/>
      </c>
      <c r="G97" s="155" t="e">
        <f t="shared" si="12"/>
        <v>#VALUE!</v>
      </c>
      <c r="H97" s="138" t="str">
        <f t="shared" si="18"/>
        <v/>
      </c>
      <c r="I97" s="138" t="e">
        <f t="shared" si="19"/>
        <v>#VALUE!</v>
      </c>
      <c r="J97" s="151" t="str">
        <f t="shared" si="13"/>
        <v/>
      </c>
      <c r="K97" s="233" t="e">
        <f t="shared" si="20"/>
        <v>#VALUE!</v>
      </c>
      <c r="M97" s="62">
        <f t="shared" si="21"/>
        <v>0</v>
      </c>
    </row>
    <row r="98" spans="1:13">
      <c r="A98" s="82" t="str">
        <f t="shared" si="14"/>
        <v/>
      </c>
      <c r="B98" s="83" t="str">
        <f t="shared" si="15"/>
        <v/>
      </c>
      <c r="C98" s="94"/>
      <c r="D98" s="140" t="str">
        <f t="shared" si="16"/>
        <v/>
      </c>
      <c r="E98" s="84" t="str">
        <f t="shared" si="22"/>
        <v/>
      </c>
      <c r="F98" s="251" t="str">
        <f t="shared" si="17"/>
        <v/>
      </c>
      <c r="G98" s="155" t="e">
        <f t="shared" si="12"/>
        <v>#VALUE!</v>
      </c>
      <c r="H98" s="138" t="str">
        <f t="shared" si="18"/>
        <v/>
      </c>
      <c r="I98" s="138" t="e">
        <f t="shared" si="19"/>
        <v>#VALUE!</v>
      </c>
      <c r="J98" s="151" t="str">
        <f t="shared" si="13"/>
        <v/>
      </c>
      <c r="K98" s="233" t="e">
        <f t="shared" si="20"/>
        <v>#VALUE!</v>
      </c>
      <c r="M98" s="62">
        <f t="shared" si="21"/>
        <v>0</v>
      </c>
    </row>
    <row r="99" spans="1:13">
      <c r="A99" s="82" t="str">
        <f t="shared" si="14"/>
        <v/>
      </c>
      <c r="B99" s="83" t="str">
        <f t="shared" si="15"/>
        <v/>
      </c>
      <c r="C99" s="94"/>
      <c r="D99" s="140" t="str">
        <f t="shared" si="16"/>
        <v/>
      </c>
      <c r="E99" s="84" t="str">
        <f t="shared" si="22"/>
        <v/>
      </c>
      <c r="F99" s="251" t="str">
        <f t="shared" si="17"/>
        <v/>
      </c>
      <c r="G99" s="155" t="e">
        <f t="shared" si="12"/>
        <v>#VALUE!</v>
      </c>
      <c r="H99" s="138" t="str">
        <f t="shared" si="18"/>
        <v/>
      </c>
      <c r="I99" s="138" t="e">
        <f t="shared" si="19"/>
        <v>#VALUE!</v>
      </c>
      <c r="J99" s="151" t="str">
        <f t="shared" si="13"/>
        <v/>
      </c>
      <c r="K99" s="233" t="e">
        <f t="shared" si="20"/>
        <v>#VALUE!</v>
      </c>
      <c r="M99" s="62">
        <f t="shared" si="21"/>
        <v>0</v>
      </c>
    </row>
    <row r="100" spans="1:13">
      <c r="A100" s="82" t="str">
        <f t="shared" si="14"/>
        <v/>
      </c>
      <c r="B100" s="83" t="str">
        <f t="shared" si="15"/>
        <v/>
      </c>
      <c r="C100" s="94"/>
      <c r="D100" s="140" t="str">
        <f t="shared" si="16"/>
        <v/>
      </c>
      <c r="E100" s="84" t="str">
        <f t="shared" si="22"/>
        <v/>
      </c>
      <c r="F100" s="251" t="str">
        <f t="shared" si="17"/>
        <v/>
      </c>
      <c r="G100" s="155" t="e">
        <f t="shared" si="12"/>
        <v>#VALUE!</v>
      </c>
      <c r="H100" s="138" t="str">
        <f t="shared" si="18"/>
        <v/>
      </c>
      <c r="I100" s="138" t="e">
        <f t="shared" si="19"/>
        <v>#VALUE!</v>
      </c>
      <c r="J100" s="151" t="str">
        <f t="shared" si="13"/>
        <v/>
      </c>
      <c r="K100" s="233" t="e">
        <f t="shared" si="20"/>
        <v>#VALUE!</v>
      </c>
      <c r="M100" s="62">
        <f t="shared" si="21"/>
        <v>0</v>
      </c>
    </row>
    <row r="101" spans="1:13">
      <c r="A101" s="82" t="str">
        <f t="shared" si="14"/>
        <v/>
      </c>
      <c r="B101" s="83" t="str">
        <f t="shared" si="15"/>
        <v/>
      </c>
      <c r="C101" s="94"/>
      <c r="D101" s="140" t="str">
        <f t="shared" si="16"/>
        <v/>
      </c>
      <c r="E101" s="84" t="str">
        <f t="shared" si="22"/>
        <v/>
      </c>
      <c r="F101" s="251" t="str">
        <f t="shared" si="17"/>
        <v/>
      </c>
      <c r="G101" s="155" t="e">
        <f t="shared" si="12"/>
        <v>#VALUE!</v>
      </c>
      <c r="H101" s="138" t="str">
        <f t="shared" si="18"/>
        <v/>
      </c>
      <c r="I101" s="138" t="e">
        <f t="shared" si="19"/>
        <v>#VALUE!</v>
      </c>
      <c r="J101" s="151" t="str">
        <f t="shared" si="13"/>
        <v/>
      </c>
      <c r="K101" s="233" t="e">
        <f t="shared" si="20"/>
        <v>#VALUE!</v>
      </c>
      <c r="M101" s="62">
        <f t="shared" si="21"/>
        <v>0</v>
      </c>
    </row>
    <row r="102" spans="1:13">
      <c r="A102" s="82" t="str">
        <f t="shared" si="14"/>
        <v/>
      </c>
      <c r="B102" s="83" t="str">
        <f t="shared" si="15"/>
        <v/>
      </c>
      <c r="C102" s="94"/>
      <c r="D102" s="140" t="str">
        <f t="shared" si="16"/>
        <v/>
      </c>
      <c r="E102" s="84" t="str">
        <f t="shared" si="22"/>
        <v/>
      </c>
      <c r="F102" s="251" t="str">
        <f t="shared" si="17"/>
        <v/>
      </c>
      <c r="G102" s="155" t="e">
        <f t="shared" si="12"/>
        <v>#VALUE!</v>
      </c>
      <c r="H102" s="138" t="str">
        <f t="shared" si="18"/>
        <v/>
      </c>
      <c r="I102" s="138" t="e">
        <f t="shared" si="19"/>
        <v>#VALUE!</v>
      </c>
      <c r="J102" s="151" t="str">
        <f t="shared" si="13"/>
        <v/>
      </c>
      <c r="K102" s="233" t="e">
        <f t="shared" si="20"/>
        <v>#VALUE!</v>
      </c>
      <c r="M102" s="62">
        <f t="shared" si="21"/>
        <v>0</v>
      </c>
    </row>
    <row r="103" spans="1:13">
      <c r="A103" s="82" t="str">
        <f t="shared" si="14"/>
        <v/>
      </c>
      <c r="B103" s="83" t="str">
        <f t="shared" si="15"/>
        <v/>
      </c>
      <c r="C103" s="94"/>
      <c r="D103" s="140" t="str">
        <f t="shared" si="16"/>
        <v/>
      </c>
      <c r="E103" s="84" t="str">
        <f t="shared" si="22"/>
        <v/>
      </c>
      <c r="F103" s="251" t="str">
        <f t="shared" si="17"/>
        <v/>
      </c>
      <c r="G103" s="155" t="e">
        <f t="shared" si="12"/>
        <v>#VALUE!</v>
      </c>
      <c r="H103" s="138" t="str">
        <f t="shared" si="18"/>
        <v/>
      </c>
      <c r="I103" s="138" t="e">
        <f t="shared" si="19"/>
        <v>#VALUE!</v>
      </c>
      <c r="J103" s="151" t="str">
        <f t="shared" si="13"/>
        <v/>
      </c>
      <c r="K103" s="233" t="e">
        <f t="shared" si="20"/>
        <v>#VALUE!</v>
      </c>
      <c r="M103" s="62">
        <f t="shared" si="21"/>
        <v>0</v>
      </c>
    </row>
    <row r="104" spans="1:13">
      <c r="A104" s="82" t="str">
        <f t="shared" si="14"/>
        <v/>
      </c>
      <c r="B104" s="83" t="str">
        <f t="shared" si="15"/>
        <v/>
      </c>
      <c r="C104" s="94"/>
      <c r="D104" s="140" t="str">
        <f t="shared" si="16"/>
        <v/>
      </c>
      <c r="E104" s="84" t="str">
        <f t="shared" si="22"/>
        <v/>
      </c>
      <c r="F104" s="251" t="str">
        <f t="shared" si="17"/>
        <v/>
      </c>
      <c r="G104" s="155" t="e">
        <f t="shared" si="12"/>
        <v>#VALUE!</v>
      </c>
      <c r="H104" s="138" t="str">
        <f t="shared" si="18"/>
        <v/>
      </c>
      <c r="I104" s="138" t="e">
        <f t="shared" si="19"/>
        <v>#VALUE!</v>
      </c>
      <c r="J104" s="151" t="str">
        <f t="shared" si="13"/>
        <v/>
      </c>
      <c r="K104" s="233" t="e">
        <f t="shared" si="20"/>
        <v>#VALUE!</v>
      </c>
      <c r="M104" s="62">
        <f t="shared" si="21"/>
        <v>0</v>
      </c>
    </row>
    <row r="105" spans="1:13">
      <c r="A105" s="82" t="str">
        <f t="shared" si="14"/>
        <v/>
      </c>
      <c r="B105" s="83" t="str">
        <f t="shared" si="15"/>
        <v/>
      </c>
      <c r="C105" s="94"/>
      <c r="D105" s="140" t="str">
        <f t="shared" si="16"/>
        <v/>
      </c>
      <c r="E105" s="84" t="str">
        <f t="shared" si="22"/>
        <v/>
      </c>
      <c r="F105" s="251" t="str">
        <f t="shared" si="17"/>
        <v/>
      </c>
      <c r="G105" s="155" t="e">
        <f t="shared" si="12"/>
        <v>#VALUE!</v>
      </c>
      <c r="H105" s="138" t="str">
        <f t="shared" si="18"/>
        <v/>
      </c>
      <c r="I105" s="138" t="e">
        <f t="shared" si="19"/>
        <v>#VALUE!</v>
      </c>
      <c r="J105" s="151" t="str">
        <f t="shared" si="13"/>
        <v/>
      </c>
      <c r="K105" s="233" t="e">
        <f t="shared" si="20"/>
        <v>#VALUE!</v>
      </c>
      <c r="M105" s="62">
        <f t="shared" si="21"/>
        <v>0</v>
      </c>
    </row>
    <row r="106" spans="1:13">
      <c r="A106" s="82" t="str">
        <f t="shared" si="14"/>
        <v/>
      </c>
      <c r="B106" s="83" t="str">
        <f t="shared" si="15"/>
        <v/>
      </c>
      <c r="C106" s="94"/>
      <c r="D106" s="140" t="str">
        <f t="shared" si="16"/>
        <v/>
      </c>
      <c r="E106" s="84" t="str">
        <f t="shared" si="22"/>
        <v/>
      </c>
      <c r="F106" s="251" t="str">
        <f t="shared" si="17"/>
        <v/>
      </c>
      <c r="G106" s="155" t="e">
        <f t="shared" si="12"/>
        <v>#VALUE!</v>
      </c>
      <c r="H106" s="138" t="str">
        <f t="shared" si="18"/>
        <v/>
      </c>
      <c r="I106" s="138" t="e">
        <f t="shared" si="19"/>
        <v>#VALUE!</v>
      </c>
      <c r="J106" s="151" t="str">
        <f t="shared" si="13"/>
        <v/>
      </c>
      <c r="K106" s="233" t="e">
        <f t="shared" si="20"/>
        <v>#VALUE!</v>
      </c>
      <c r="M106" s="62">
        <f t="shared" si="21"/>
        <v>0</v>
      </c>
    </row>
    <row r="107" spans="1:13">
      <c r="A107" s="82" t="str">
        <f t="shared" si="14"/>
        <v/>
      </c>
      <c r="B107" s="83" t="str">
        <f t="shared" si="15"/>
        <v/>
      </c>
      <c r="C107" s="94"/>
      <c r="D107" s="140" t="str">
        <f t="shared" si="16"/>
        <v/>
      </c>
      <c r="E107" s="84" t="str">
        <f t="shared" si="22"/>
        <v/>
      </c>
      <c r="F107" s="251" t="str">
        <f t="shared" si="17"/>
        <v/>
      </c>
      <c r="G107" s="155" t="e">
        <f t="shared" si="12"/>
        <v>#VALUE!</v>
      </c>
      <c r="H107" s="138" t="str">
        <f t="shared" si="18"/>
        <v/>
      </c>
      <c r="I107" s="138" t="e">
        <f t="shared" si="19"/>
        <v>#VALUE!</v>
      </c>
      <c r="J107" s="151" t="str">
        <f t="shared" si="13"/>
        <v/>
      </c>
      <c r="K107" s="233" t="e">
        <f t="shared" si="20"/>
        <v>#VALUE!</v>
      </c>
      <c r="M107" s="62">
        <f t="shared" si="21"/>
        <v>0</v>
      </c>
    </row>
    <row r="108" spans="1:13">
      <c r="A108" s="82" t="str">
        <f t="shared" si="14"/>
        <v/>
      </c>
      <c r="B108" s="83" t="str">
        <f t="shared" si="15"/>
        <v/>
      </c>
      <c r="C108" s="94"/>
      <c r="D108" s="140" t="str">
        <f t="shared" si="16"/>
        <v/>
      </c>
      <c r="E108" s="84" t="str">
        <f t="shared" si="22"/>
        <v/>
      </c>
      <c r="F108" s="251" t="str">
        <f t="shared" si="17"/>
        <v/>
      </c>
      <c r="G108" s="155" t="e">
        <f t="shared" si="12"/>
        <v>#VALUE!</v>
      </c>
      <c r="H108" s="138" t="str">
        <f t="shared" si="18"/>
        <v/>
      </c>
      <c r="I108" s="138" t="e">
        <f t="shared" si="19"/>
        <v>#VALUE!</v>
      </c>
      <c r="J108" s="151" t="str">
        <f t="shared" si="13"/>
        <v/>
      </c>
      <c r="K108" s="233" t="e">
        <f t="shared" si="20"/>
        <v>#VALUE!</v>
      </c>
      <c r="M108" s="62">
        <f t="shared" si="21"/>
        <v>0</v>
      </c>
    </row>
    <row r="109" spans="1:13">
      <c r="A109" s="82" t="str">
        <f t="shared" si="14"/>
        <v/>
      </c>
      <c r="B109" s="83" t="str">
        <f t="shared" si="15"/>
        <v/>
      </c>
      <c r="C109" s="94"/>
      <c r="D109" s="140" t="str">
        <f t="shared" si="16"/>
        <v/>
      </c>
      <c r="E109" s="84" t="str">
        <f t="shared" si="22"/>
        <v/>
      </c>
      <c r="F109" s="251" t="str">
        <f t="shared" si="17"/>
        <v/>
      </c>
      <c r="G109" s="155" t="e">
        <f t="shared" si="12"/>
        <v>#VALUE!</v>
      </c>
      <c r="H109" s="138" t="str">
        <f t="shared" si="18"/>
        <v/>
      </c>
      <c r="I109" s="138" t="e">
        <f t="shared" si="19"/>
        <v>#VALUE!</v>
      </c>
      <c r="J109" s="151" t="str">
        <f t="shared" si="13"/>
        <v/>
      </c>
      <c r="K109" s="233" t="e">
        <f t="shared" si="20"/>
        <v>#VALUE!</v>
      </c>
      <c r="M109" s="62">
        <f t="shared" si="21"/>
        <v>0</v>
      </c>
    </row>
    <row r="110" spans="1:13">
      <c r="A110" s="82" t="str">
        <f t="shared" si="14"/>
        <v/>
      </c>
      <c r="B110" s="83" t="str">
        <f t="shared" si="15"/>
        <v/>
      </c>
      <c r="C110" s="94"/>
      <c r="D110" s="140" t="str">
        <f t="shared" si="16"/>
        <v/>
      </c>
      <c r="E110" s="84" t="str">
        <f t="shared" si="22"/>
        <v/>
      </c>
      <c r="F110" s="251" t="str">
        <f t="shared" si="17"/>
        <v/>
      </c>
      <c r="G110" s="155" t="e">
        <f t="shared" si="12"/>
        <v>#VALUE!</v>
      </c>
      <c r="H110" s="138" t="str">
        <f t="shared" si="18"/>
        <v/>
      </c>
      <c r="I110" s="138" t="e">
        <f t="shared" si="19"/>
        <v>#VALUE!</v>
      </c>
      <c r="J110" s="151" t="str">
        <f t="shared" si="13"/>
        <v/>
      </c>
      <c r="K110" s="233" t="e">
        <f t="shared" si="20"/>
        <v>#VALUE!</v>
      </c>
      <c r="M110" s="62">
        <f t="shared" si="21"/>
        <v>0</v>
      </c>
    </row>
    <row r="111" spans="1:13">
      <c r="A111" s="82" t="str">
        <f t="shared" si="14"/>
        <v/>
      </c>
      <c r="B111" s="83" t="str">
        <f t="shared" si="15"/>
        <v/>
      </c>
      <c r="C111" s="94"/>
      <c r="D111" s="140" t="str">
        <f t="shared" si="16"/>
        <v/>
      </c>
      <c r="E111" s="84" t="str">
        <f t="shared" si="22"/>
        <v/>
      </c>
      <c r="F111" s="251" t="str">
        <f t="shared" si="17"/>
        <v/>
      </c>
      <c r="G111" s="155" t="e">
        <f t="shared" si="12"/>
        <v>#VALUE!</v>
      </c>
      <c r="H111" s="138" t="str">
        <f t="shared" si="18"/>
        <v/>
      </c>
      <c r="I111" s="138" t="e">
        <f t="shared" si="19"/>
        <v>#VALUE!</v>
      </c>
      <c r="J111" s="151" t="str">
        <f t="shared" si="13"/>
        <v/>
      </c>
      <c r="K111" s="233" t="e">
        <f t="shared" si="20"/>
        <v>#VALUE!</v>
      </c>
      <c r="M111" s="62">
        <f t="shared" si="21"/>
        <v>0</v>
      </c>
    </row>
    <row r="112" spans="1:13">
      <c r="A112" s="82" t="str">
        <f t="shared" si="14"/>
        <v/>
      </c>
      <c r="B112" s="83" t="str">
        <f t="shared" si="15"/>
        <v/>
      </c>
      <c r="C112" s="94"/>
      <c r="D112" s="140" t="str">
        <f t="shared" si="16"/>
        <v/>
      </c>
      <c r="E112" s="84" t="str">
        <f t="shared" si="22"/>
        <v/>
      </c>
      <c r="F112" s="251" t="str">
        <f t="shared" si="17"/>
        <v/>
      </c>
      <c r="G112" s="155" t="e">
        <f t="shared" si="12"/>
        <v>#VALUE!</v>
      </c>
      <c r="H112" s="138" t="str">
        <f t="shared" si="18"/>
        <v/>
      </c>
      <c r="I112" s="138" t="e">
        <f t="shared" si="19"/>
        <v>#VALUE!</v>
      </c>
      <c r="J112" s="151" t="str">
        <f t="shared" si="13"/>
        <v/>
      </c>
      <c r="K112" s="233" t="e">
        <f t="shared" si="20"/>
        <v>#VALUE!</v>
      </c>
      <c r="M112" s="62">
        <f t="shared" si="21"/>
        <v>0</v>
      </c>
    </row>
    <row r="113" spans="1:13">
      <c r="A113" s="82" t="str">
        <f t="shared" si="14"/>
        <v/>
      </c>
      <c r="B113" s="83" t="str">
        <f t="shared" si="15"/>
        <v/>
      </c>
      <c r="C113" s="94"/>
      <c r="D113" s="140" t="str">
        <f t="shared" si="16"/>
        <v/>
      </c>
      <c r="E113" s="84" t="str">
        <f t="shared" si="22"/>
        <v/>
      </c>
      <c r="F113" s="251" t="str">
        <f t="shared" si="17"/>
        <v/>
      </c>
      <c r="G113" s="155" t="e">
        <f t="shared" si="12"/>
        <v>#VALUE!</v>
      </c>
      <c r="H113" s="138" t="str">
        <f t="shared" si="18"/>
        <v/>
      </c>
      <c r="I113" s="138" t="e">
        <f t="shared" si="19"/>
        <v>#VALUE!</v>
      </c>
      <c r="J113" s="151" t="str">
        <f t="shared" si="13"/>
        <v/>
      </c>
      <c r="K113" s="233" t="e">
        <f t="shared" si="20"/>
        <v>#VALUE!</v>
      </c>
      <c r="M113" s="62">
        <f t="shared" si="21"/>
        <v>0</v>
      </c>
    </row>
    <row r="114" spans="1:13">
      <c r="A114" s="82" t="str">
        <f t="shared" si="14"/>
        <v/>
      </c>
      <c r="B114" s="83" t="str">
        <f t="shared" si="15"/>
        <v/>
      </c>
      <c r="C114" s="94"/>
      <c r="D114" s="140" t="str">
        <f t="shared" si="16"/>
        <v/>
      </c>
      <c r="E114" s="84" t="str">
        <f t="shared" si="22"/>
        <v/>
      </c>
      <c r="F114" s="251" t="str">
        <f t="shared" si="17"/>
        <v/>
      </c>
      <c r="G114" s="155" t="e">
        <f t="shared" si="12"/>
        <v>#VALUE!</v>
      </c>
      <c r="H114" s="138" t="str">
        <f t="shared" si="18"/>
        <v/>
      </c>
      <c r="I114" s="138" t="e">
        <f t="shared" si="19"/>
        <v>#VALUE!</v>
      </c>
      <c r="J114" s="151" t="str">
        <f t="shared" si="13"/>
        <v/>
      </c>
      <c r="K114" s="233" t="e">
        <f t="shared" si="20"/>
        <v>#VALUE!</v>
      </c>
      <c r="M114" s="62">
        <f t="shared" si="21"/>
        <v>0</v>
      </c>
    </row>
    <row r="115" spans="1:13">
      <c r="A115" s="82" t="str">
        <f t="shared" si="14"/>
        <v/>
      </c>
      <c r="B115" s="83" t="str">
        <f t="shared" si="15"/>
        <v/>
      </c>
      <c r="C115" s="94"/>
      <c r="D115" s="140" t="str">
        <f t="shared" si="16"/>
        <v/>
      </c>
      <c r="E115" s="84" t="str">
        <f t="shared" si="22"/>
        <v/>
      </c>
      <c r="F115" s="251" t="str">
        <f t="shared" si="17"/>
        <v/>
      </c>
      <c r="G115" s="155" t="e">
        <f t="shared" si="12"/>
        <v>#VALUE!</v>
      </c>
      <c r="H115" s="138" t="str">
        <f t="shared" si="18"/>
        <v/>
      </c>
      <c r="I115" s="138" t="e">
        <f t="shared" si="19"/>
        <v>#VALUE!</v>
      </c>
      <c r="J115" s="151" t="str">
        <f t="shared" si="13"/>
        <v/>
      </c>
      <c r="K115" s="233" t="e">
        <f t="shared" si="20"/>
        <v>#VALUE!</v>
      </c>
      <c r="M115" s="62">
        <f t="shared" si="21"/>
        <v>0</v>
      </c>
    </row>
    <row r="116" spans="1:13">
      <c r="A116" s="82" t="str">
        <f t="shared" si="14"/>
        <v/>
      </c>
      <c r="B116" s="83" t="str">
        <f t="shared" si="15"/>
        <v/>
      </c>
      <c r="C116" s="94"/>
      <c r="D116" s="140" t="str">
        <f t="shared" si="16"/>
        <v/>
      </c>
      <c r="E116" s="84" t="str">
        <f t="shared" si="22"/>
        <v/>
      </c>
      <c r="F116" s="251" t="str">
        <f t="shared" si="17"/>
        <v/>
      </c>
      <c r="G116" s="155" t="e">
        <f t="shared" si="12"/>
        <v>#VALUE!</v>
      </c>
      <c r="H116" s="138" t="str">
        <f t="shared" si="18"/>
        <v/>
      </c>
      <c r="I116" s="138" t="e">
        <f t="shared" si="19"/>
        <v>#VALUE!</v>
      </c>
      <c r="J116" s="151" t="str">
        <f t="shared" si="13"/>
        <v/>
      </c>
      <c r="K116" s="233" t="e">
        <f t="shared" si="20"/>
        <v>#VALUE!</v>
      </c>
      <c r="M116" s="62">
        <f t="shared" si="21"/>
        <v>0</v>
      </c>
    </row>
    <row r="117" spans="1:13">
      <c r="A117" s="82" t="str">
        <f t="shared" si="14"/>
        <v/>
      </c>
      <c r="B117" s="83" t="str">
        <f t="shared" si="15"/>
        <v/>
      </c>
      <c r="C117" s="94"/>
      <c r="D117" s="140" t="str">
        <f t="shared" si="16"/>
        <v/>
      </c>
      <c r="E117" s="84" t="str">
        <f t="shared" si="22"/>
        <v/>
      </c>
      <c r="F117" s="251" t="str">
        <f t="shared" si="17"/>
        <v/>
      </c>
      <c r="G117" s="155" t="e">
        <f t="shared" si="12"/>
        <v>#VALUE!</v>
      </c>
      <c r="H117" s="138" t="str">
        <f t="shared" si="18"/>
        <v/>
      </c>
      <c r="I117" s="138" t="e">
        <f t="shared" si="19"/>
        <v>#VALUE!</v>
      </c>
      <c r="J117" s="151" t="str">
        <f t="shared" si="13"/>
        <v/>
      </c>
      <c r="K117" s="233" t="e">
        <f t="shared" si="20"/>
        <v>#VALUE!</v>
      </c>
      <c r="M117" s="62">
        <f t="shared" si="21"/>
        <v>0</v>
      </c>
    </row>
    <row r="118" spans="1:13">
      <c r="A118" s="82" t="str">
        <f t="shared" si="14"/>
        <v/>
      </c>
      <c r="B118" s="83" t="str">
        <f t="shared" si="15"/>
        <v/>
      </c>
      <c r="C118" s="94"/>
      <c r="D118" s="140" t="str">
        <f t="shared" si="16"/>
        <v/>
      </c>
      <c r="E118" s="84" t="str">
        <f t="shared" si="22"/>
        <v/>
      </c>
      <c r="F118" s="251" t="str">
        <f t="shared" si="17"/>
        <v/>
      </c>
      <c r="G118" s="155" t="e">
        <f t="shared" si="12"/>
        <v>#VALUE!</v>
      </c>
      <c r="H118" s="138" t="str">
        <f t="shared" si="18"/>
        <v/>
      </c>
      <c r="I118" s="138" t="e">
        <f t="shared" si="19"/>
        <v>#VALUE!</v>
      </c>
      <c r="J118" s="151" t="str">
        <f t="shared" si="13"/>
        <v/>
      </c>
      <c r="K118" s="233" t="e">
        <f t="shared" si="20"/>
        <v>#VALUE!</v>
      </c>
      <c r="M118" s="62">
        <f t="shared" si="21"/>
        <v>0</v>
      </c>
    </row>
    <row r="119" spans="1:13">
      <c r="A119" s="82" t="str">
        <f t="shared" si="14"/>
        <v/>
      </c>
      <c r="B119" s="83" t="str">
        <f t="shared" si="15"/>
        <v/>
      </c>
      <c r="C119" s="94"/>
      <c r="D119" s="140" t="str">
        <f t="shared" si="16"/>
        <v/>
      </c>
      <c r="E119" s="84" t="str">
        <f t="shared" si="22"/>
        <v/>
      </c>
      <c r="F119" s="251" t="str">
        <f t="shared" si="17"/>
        <v/>
      </c>
      <c r="G119" s="155" t="e">
        <f t="shared" si="12"/>
        <v>#VALUE!</v>
      </c>
      <c r="H119" s="138" t="str">
        <f t="shared" si="18"/>
        <v/>
      </c>
      <c r="I119" s="138" t="e">
        <f t="shared" si="19"/>
        <v>#VALUE!</v>
      </c>
      <c r="J119" s="151" t="str">
        <f t="shared" si="13"/>
        <v/>
      </c>
      <c r="K119" s="233" t="e">
        <f t="shared" si="20"/>
        <v>#VALUE!</v>
      </c>
      <c r="M119" s="62">
        <f t="shared" si="21"/>
        <v>0</v>
      </c>
    </row>
    <row r="120" spans="1:13">
      <c r="A120" s="82" t="str">
        <f t="shared" si="14"/>
        <v/>
      </c>
      <c r="B120" s="83" t="str">
        <f t="shared" si="15"/>
        <v/>
      </c>
      <c r="C120" s="94"/>
      <c r="D120" s="140" t="str">
        <f t="shared" si="16"/>
        <v/>
      </c>
      <c r="E120" s="84" t="str">
        <f t="shared" si="22"/>
        <v/>
      </c>
      <c r="F120" s="251" t="str">
        <f t="shared" si="17"/>
        <v/>
      </c>
      <c r="G120" s="155" t="e">
        <f t="shared" si="12"/>
        <v>#VALUE!</v>
      </c>
      <c r="H120" s="138" t="str">
        <f t="shared" si="18"/>
        <v/>
      </c>
      <c r="I120" s="138" t="e">
        <f t="shared" si="19"/>
        <v>#VALUE!</v>
      </c>
      <c r="J120" s="151" t="str">
        <f t="shared" si="13"/>
        <v/>
      </c>
      <c r="K120" s="233" t="e">
        <f t="shared" si="20"/>
        <v>#VALUE!</v>
      </c>
      <c r="M120" s="62">
        <f t="shared" si="21"/>
        <v>0</v>
      </c>
    </row>
    <row r="121" spans="1:13">
      <c r="A121" s="82" t="str">
        <f t="shared" si="14"/>
        <v/>
      </c>
      <c r="B121" s="83" t="str">
        <f t="shared" si="15"/>
        <v/>
      </c>
      <c r="C121" s="94"/>
      <c r="D121" s="140" t="str">
        <f t="shared" si="16"/>
        <v/>
      </c>
      <c r="E121" s="84" t="str">
        <f t="shared" si="22"/>
        <v/>
      </c>
      <c r="F121" s="251" t="str">
        <f t="shared" si="17"/>
        <v/>
      </c>
      <c r="G121" s="155" t="e">
        <f t="shared" si="12"/>
        <v>#VALUE!</v>
      </c>
      <c r="H121" s="138" t="str">
        <f t="shared" si="18"/>
        <v/>
      </c>
      <c r="I121" s="138" t="e">
        <f t="shared" si="19"/>
        <v>#VALUE!</v>
      </c>
      <c r="J121" s="151" t="str">
        <f t="shared" si="13"/>
        <v/>
      </c>
      <c r="K121" s="233" t="e">
        <f t="shared" si="20"/>
        <v>#VALUE!</v>
      </c>
      <c r="M121" s="62">
        <f t="shared" si="21"/>
        <v>0</v>
      </c>
    </row>
    <row r="122" spans="1:13">
      <c r="A122" s="82" t="str">
        <f t="shared" si="14"/>
        <v/>
      </c>
      <c r="B122" s="83" t="str">
        <f t="shared" si="15"/>
        <v/>
      </c>
      <c r="C122" s="94"/>
      <c r="D122" s="140" t="str">
        <f t="shared" si="16"/>
        <v/>
      </c>
      <c r="E122" s="84" t="str">
        <f t="shared" si="22"/>
        <v/>
      </c>
      <c r="F122" s="251" t="str">
        <f t="shared" si="17"/>
        <v/>
      </c>
      <c r="G122" s="155" t="e">
        <f t="shared" si="12"/>
        <v>#VALUE!</v>
      </c>
      <c r="H122" s="138" t="str">
        <f t="shared" si="18"/>
        <v/>
      </c>
      <c r="I122" s="138" t="e">
        <f t="shared" si="19"/>
        <v>#VALUE!</v>
      </c>
      <c r="J122" s="151" t="str">
        <f t="shared" si="13"/>
        <v/>
      </c>
      <c r="K122" s="233" t="e">
        <f t="shared" si="20"/>
        <v>#VALUE!</v>
      </c>
      <c r="M122" s="62">
        <f t="shared" si="21"/>
        <v>0</v>
      </c>
    </row>
    <row r="123" spans="1:13">
      <c r="A123" s="82" t="str">
        <f t="shared" si="14"/>
        <v/>
      </c>
      <c r="B123" s="83" t="str">
        <f t="shared" si="15"/>
        <v/>
      </c>
      <c r="C123" s="94"/>
      <c r="D123" s="140" t="str">
        <f t="shared" si="16"/>
        <v/>
      </c>
      <c r="E123" s="84" t="str">
        <f t="shared" si="22"/>
        <v/>
      </c>
      <c r="F123" s="251" t="str">
        <f t="shared" si="17"/>
        <v/>
      </c>
      <c r="G123" s="155" t="e">
        <f t="shared" si="12"/>
        <v>#VALUE!</v>
      </c>
      <c r="H123" s="138" t="str">
        <f t="shared" si="18"/>
        <v/>
      </c>
      <c r="I123" s="138" t="e">
        <f t="shared" si="19"/>
        <v>#VALUE!</v>
      </c>
      <c r="J123" s="151" t="str">
        <f t="shared" si="13"/>
        <v/>
      </c>
      <c r="K123" s="233" t="e">
        <f t="shared" si="20"/>
        <v>#VALUE!</v>
      </c>
      <c r="M123" s="62">
        <f t="shared" si="21"/>
        <v>0</v>
      </c>
    </row>
    <row r="124" spans="1:13">
      <c r="A124" s="82" t="str">
        <f t="shared" si="14"/>
        <v/>
      </c>
      <c r="B124" s="83" t="str">
        <f t="shared" si="15"/>
        <v/>
      </c>
      <c r="C124" s="94"/>
      <c r="D124" s="140" t="str">
        <f t="shared" si="16"/>
        <v/>
      </c>
      <c r="E124" s="84" t="str">
        <f t="shared" si="22"/>
        <v/>
      </c>
      <c r="F124" s="251" t="str">
        <f t="shared" si="17"/>
        <v/>
      </c>
      <c r="G124" s="155" t="e">
        <f t="shared" si="12"/>
        <v>#VALUE!</v>
      </c>
      <c r="H124" s="138" t="str">
        <f t="shared" si="18"/>
        <v/>
      </c>
      <c r="I124" s="138" t="e">
        <f t="shared" si="19"/>
        <v>#VALUE!</v>
      </c>
      <c r="J124" s="151" t="str">
        <f t="shared" si="13"/>
        <v/>
      </c>
      <c r="K124" s="233" t="e">
        <f t="shared" si="20"/>
        <v>#VALUE!</v>
      </c>
      <c r="M124" s="62">
        <f t="shared" si="21"/>
        <v>0</v>
      </c>
    </row>
    <row r="125" spans="1:13">
      <c r="A125" s="82" t="str">
        <f t="shared" si="14"/>
        <v/>
      </c>
      <c r="B125" s="83" t="str">
        <f t="shared" si="15"/>
        <v/>
      </c>
      <c r="C125" s="94"/>
      <c r="D125" s="140" t="str">
        <f t="shared" si="16"/>
        <v/>
      </c>
      <c r="E125" s="84" t="str">
        <f t="shared" si="22"/>
        <v/>
      </c>
      <c r="F125" s="251" t="str">
        <f t="shared" si="17"/>
        <v/>
      </c>
      <c r="G125" s="155" t="e">
        <f t="shared" si="12"/>
        <v>#VALUE!</v>
      </c>
      <c r="H125" s="138" t="str">
        <f t="shared" si="18"/>
        <v/>
      </c>
      <c r="I125" s="138" t="e">
        <f t="shared" si="19"/>
        <v>#VALUE!</v>
      </c>
      <c r="J125" s="151" t="str">
        <f t="shared" si="13"/>
        <v/>
      </c>
      <c r="K125" s="233" t="e">
        <f t="shared" si="20"/>
        <v>#VALUE!</v>
      </c>
      <c r="M125" s="62">
        <f t="shared" si="21"/>
        <v>0</v>
      </c>
    </row>
    <row r="126" spans="1:13">
      <c r="A126" s="82" t="str">
        <f t="shared" si="14"/>
        <v/>
      </c>
      <c r="B126" s="83" t="str">
        <f t="shared" si="15"/>
        <v/>
      </c>
      <c r="C126" s="94"/>
      <c r="D126" s="140" t="str">
        <f t="shared" si="16"/>
        <v/>
      </c>
      <c r="E126" s="84" t="str">
        <f t="shared" si="22"/>
        <v/>
      </c>
      <c r="F126" s="251" t="str">
        <f t="shared" si="17"/>
        <v/>
      </c>
      <c r="G126" s="155" t="e">
        <f t="shared" si="12"/>
        <v>#VALUE!</v>
      </c>
      <c r="H126" s="138" t="str">
        <f t="shared" si="18"/>
        <v/>
      </c>
      <c r="I126" s="138" t="e">
        <f t="shared" si="19"/>
        <v>#VALUE!</v>
      </c>
      <c r="J126" s="151" t="str">
        <f t="shared" si="13"/>
        <v/>
      </c>
      <c r="K126" s="233" t="e">
        <f t="shared" si="20"/>
        <v>#VALUE!</v>
      </c>
      <c r="M126" s="62">
        <f t="shared" si="21"/>
        <v>0</v>
      </c>
    </row>
    <row r="127" spans="1:13">
      <c r="A127" s="82" t="str">
        <f t="shared" si="14"/>
        <v/>
      </c>
      <c r="B127" s="83" t="str">
        <f t="shared" si="15"/>
        <v/>
      </c>
      <c r="C127" s="94"/>
      <c r="D127" s="140" t="str">
        <f t="shared" si="16"/>
        <v/>
      </c>
      <c r="E127" s="84" t="str">
        <f t="shared" si="22"/>
        <v/>
      </c>
      <c r="F127" s="251" t="str">
        <f t="shared" si="17"/>
        <v/>
      </c>
      <c r="G127" s="155" t="e">
        <f t="shared" si="12"/>
        <v>#VALUE!</v>
      </c>
      <c r="H127" s="138" t="str">
        <f t="shared" si="18"/>
        <v/>
      </c>
      <c r="I127" s="138" t="e">
        <f t="shared" si="19"/>
        <v>#VALUE!</v>
      </c>
      <c r="J127" s="151" t="str">
        <f t="shared" si="13"/>
        <v/>
      </c>
      <c r="K127" s="233" t="e">
        <f t="shared" si="20"/>
        <v>#VALUE!</v>
      </c>
      <c r="M127" s="62">
        <f t="shared" si="21"/>
        <v>0</v>
      </c>
    </row>
    <row r="128" spans="1:13">
      <c r="A128" s="82" t="str">
        <f t="shared" si="14"/>
        <v/>
      </c>
      <c r="B128" s="83" t="str">
        <f t="shared" si="15"/>
        <v/>
      </c>
      <c r="C128" s="94"/>
      <c r="D128" s="140" t="str">
        <f t="shared" si="16"/>
        <v/>
      </c>
      <c r="E128" s="84" t="str">
        <f t="shared" si="22"/>
        <v/>
      </c>
      <c r="F128" s="251" t="str">
        <f t="shared" si="17"/>
        <v/>
      </c>
      <c r="G128" s="155" t="e">
        <f t="shared" si="12"/>
        <v>#VALUE!</v>
      </c>
      <c r="H128" s="138" t="str">
        <f t="shared" si="18"/>
        <v/>
      </c>
      <c r="I128" s="138" t="e">
        <f t="shared" si="19"/>
        <v>#VALUE!</v>
      </c>
      <c r="J128" s="151" t="str">
        <f t="shared" si="13"/>
        <v/>
      </c>
      <c r="K128" s="233" t="e">
        <f t="shared" si="20"/>
        <v>#VALUE!</v>
      </c>
      <c r="M128" s="62">
        <f t="shared" si="21"/>
        <v>0</v>
      </c>
    </row>
    <row r="129" spans="1:13">
      <c r="A129" s="82" t="str">
        <f t="shared" si="14"/>
        <v/>
      </c>
      <c r="B129" s="83" t="str">
        <f t="shared" si="15"/>
        <v/>
      </c>
      <c r="C129" s="94"/>
      <c r="D129" s="140" t="str">
        <f t="shared" si="16"/>
        <v/>
      </c>
      <c r="E129" s="84" t="str">
        <f t="shared" si="22"/>
        <v/>
      </c>
      <c r="F129" s="251" t="str">
        <f t="shared" si="17"/>
        <v/>
      </c>
      <c r="G129" s="155" t="e">
        <f t="shared" si="12"/>
        <v>#VALUE!</v>
      </c>
      <c r="H129" s="138" t="str">
        <f t="shared" si="18"/>
        <v/>
      </c>
      <c r="I129" s="138" t="e">
        <f t="shared" si="19"/>
        <v>#VALUE!</v>
      </c>
      <c r="J129" s="151" t="str">
        <f t="shared" si="13"/>
        <v/>
      </c>
      <c r="K129" s="233" t="e">
        <f t="shared" si="20"/>
        <v>#VALUE!</v>
      </c>
      <c r="M129" s="62">
        <f t="shared" si="21"/>
        <v>0</v>
      </c>
    </row>
    <row r="130" spans="1:13">
      <c r="A130" s="82" t="str">
        <f t="shared" si="14"/>
        <v/>
      </c>
      <c r="B130" s="83" t="str">
        <f t="shared" si="15"/>
        <v/>
      </c>
      <c r="C130" s="94"/>
      <c r="D130" s="140" t="str">
        <f t="shared" si="16"/>
        <v/>
      </c>
      <c r="E130" s="84" t="str">
        <f t="shared" si="22"/>
        <v/>
      </c>
      <c r="F130" s="251" t="str">
        <f t="shared" si="17"/>
        <v/>
      </c>
      <c r="G130" s="155" t="e">
        <f t="shared" si="12"/>
        <v>#VALUE!</v>
      </c>
      <c r="H130" s="138" t="str">
        <f t="shared" si="18"/>
        <v/>
      </c>
      <c r="I130" s="138" t="e">
        <f t="shared" si="19"/>
        <v>#VALUE!</v>
      </c>
      <c r="J130" s="151" t="str">
        <f t="shared" si="13"/>
        <v/>
      </c>
      <c r="K130" s="233" t="e">
        <f t="shared" si="20"/>
        <v>#VALUE!</v>
      </c>
      <c r="M130" s="62">
        <f t="shared" si="21"/>
        <v>0</v>
      </c>
    </row>
    <row r="131" spans="1:13">
      <c r="A131" s="82" t="str">
        <f t="shared" si="14"/>
        <v/>
      </c>
      <c r="B131" s="83" t="str">
        <f t="shared" si="15"/>
        <v/>
      </c>
      <c r="C131" s="94"/>
      <c r="D131" s="140" t="str">
        <f t="shared" si="16"/>
        <v/>
      </c>
      <c r="E131" s="84" t="str">
        <f t="shared" si="22"/>
        <v/>
      </c>
      <c r="F131" s="251" t="str">
        <f t="shared" si="17"/>
        <v/>
      </c>
      <c r="G131" s="155" t="e">
        <f t="shared" si="12"/>
        <v>#VALUE!</v>
      </c>
      <c r="H131" s="138" t="str">
        <f t="shared" si="18"/>
        <v/>
      </c>
      <c r="I131" s="138" t="e">
        <f t="shared" si="19"/>
        <v>#VALUE!</v>
      </c>
      <c r="J131" s="151" t="str">
        <f t="shared" si="13"/>
        <v/>
      </c>
      <c r="K131" s="233" t="e">
        <f t="shared" si="20"/>
        <v>#VALUE!</v>
      </c>
      <c r="M131" s="62">
        <f t="shared" si="21"/>
        <v>0</v>
      </c>
    </row>
    <row r="132" spans="1:13">
      <c r="A132" s="82" t="str">
        <f t="shared" si="14"/>
        <v/>
      </c>
      <c r="B132" s="83" t="str">
        <f t="shared" si="15"/>
        <v/>
      </c>
      <c r="C132" s="94"/>
      <c r="D132" s="140" t="str">
        <f t="shared" si="16"/>
        <v/>
      </c>
      <c r="E132" s="84" t="str">
        <f t="shared" si="22"/>
        <v/>
      </c>
      <c r="F132" s="251" t="str">
        <f t="shared" si="17"/>
        <v/>
      </c>
      <c r="G132" s="155" t="e">
        <f t="shared" si="12"/>
        <v>#VALUE!</v>
      </c>
      <c r="H132" s="138" t="str">
        <f t="shared" si="18"/>
        <v/>
      </c>
      <c r="I132" s="138" t="e">
        <f t="shared" si="19"/>
        <v>#VALUE!</v>
      </c>
      <c r="J132" s="151" t="str">
        <f t="shared" si="13"/>
        <v/>
      </c>
      <c r="K132" s="233" t="e">
        <f t="shared" si="20"/>
        <v>#VALUE!</v>
      </c>
      <c r="M132" s="62">
        <f t="shared" si="21"/>
        <v>0</v>
      </c>
    </row>
    <row r="133" spans="1:13">
      <c r="A133" s="82" t="str">
        <f t="shared" si="14"/>
        <v/>
      </c>
      <c r="B133" s="83" t="str">
        <f t="shared" si="15"/>
        <v/>
      </c>
      <c r="C133" s="94"/>
      <c r="D133" s="140" t="str">
        <f t="shared" si="16"/>
        <v/>
      </c>
      <c r="E133" s="84" t="str">
        <f t="shared" si="22"/>
        <v/>
      </c>
      <c r="F133" s="251" t="str">
        <f t="shared" si="17"/>
        <v/>
      </c>
      <c r="G133" s="155" t="e">
        <f t="shared" si="12"/>
        <v>#VALUE!</v>
      </c>
      <c r="H133" s="138" t="str">
        <f t="shared" si="18"/>
        <v/>
      </c>
      <c r="I133" s="138" t="e">
        <f t="shared" si="19"/>
        <v>#VALUE!</v>
      </c>
      <c r="J133" s="151" t="str">
        <f t="shared" si="13"/>
        <v/>
      </c>
      <c r="K133" s="233" t="e">
        <f t="shared" si="20"/>
        <v>#VALUE!</v>
      </c>
      <c r="M133" s="62">
        <f t="shared" si="21"/>
        <v>0</v>
      </c>
    </row>
    <row r="134" spans="1:13">
      <c r="A134" s="82" t="str">
        <f t="shared" si="14"/>
        <v/>
      </c>
      <c r="B134" s="83" t="str">
        <f t="shared" si="15"/>
        <v/>
      </c>
      <c r="C134" s="94"/>
      <c r="D134" s="140" t="str">
        <f t="shared" si="16"/>
        <v/>
      </c>
      <c r="E134" s="84" t="str">
        <f t="shared" si="22"/>
        <v/>
      </c>
      <c r="F134" s="251" t="str">
        <f t="shared" si="17"/>
        <v/>
      </c>
      <c r="G134" s="155" t="e">
        <f t="shared" si="12"/>
        <v>#VALUE!</v>
      </c>
      <c r="H134" s="138" t="str">
        <f t="shared" si="18"/>
        <v/>
      </c>
      <c r="I134" s="138" t="e">
        <f t="shared" si="19"/>
        <v>#VALUE!</v>
      </c>
      <c r="J134" s="151" t="str">
        <f t="shared" si="13"/>
        <v/>
      </c>
      <c r="K134" s="233" t="e">
        <f t="shared" si="20"/>
        <v>#VALUE!</v>
      </c>
      <c r="M134" s="62">
        <f t="shared" si="21"/>
        <v>0</v>
      </c>
    </row>
    <row r="135" spans="1:13">
      <c r="A135" s="82" t="str">
        <f t="shared" si="14"/>
        <v/>
      </c>
      <c r="B135" s="83" t="str">
        <f t="shared" si="15"/>
        <v/>
      </c>
      <c r="C135" s="94"/>
      <c r="D135" s="140" t="str">
        <f t="shared" si="16"/>
        <v/>
      </c>
      <c r="E135" s="84" t="str">
        <f t="shared" si="22"/>
        <v/>
      </c>
      <c r="F135" s="251" t="str">
        <f t="shared" si="17"/>
        <v/>
      </c>
      <c r="G135" s="155" t="e">
        <f t="shared" si="12"/>
        <v>#VALUE!</v>
      </c>
      <c r="H135" s="138" t="str">
        <f t="shared" si="18"/>
        <v/>
      </c>
      <c r="I135" s="138" t="e">
        <f t="shared" si="19"/>
        <v>#VALUE!</v>
      </c>
      <c r="J135" s="151" t="str">
        <f t="shared" si="13"/>
        <v/>
      </c>
      <c r="K135" s="233" t="e">
        <f t="shared" si="20"/>
        <v>#VALUE!</v>
      </c>
      <c r="M135" s="62">
        <f t="shared" si="21"/>
        <v>0</v>
      </c>
    </row>
    <row r="136" spans="1:13">
      <c r="A136" s="82" t="str">
        <f t="shared" si="14"/>
        <v/>
      </c>
      <c r="B136" s="83" t="str">
        <f t="shared" si="15"/>
        <v/>
      </c>
      <c r="C136" s="94"/>
      <c r="D136" s="140" t="str">
        <f t="shared" si="16"/>
        <v/>
      </c>
      <c r="E136" s="84" t="str">
        <f t="shared" si="22"/>
        <v/>
      </c>
      <c r="F136" s="251" t="str">
        <f t="shared" si="17"/>
        <v/>
      </c>
      <c r="G136" s="155" t="e">
        <f t="shared" si="12"/>
        <v>#VALUE!</v>
      </c>
      <c r="H136" s="138" t="str">
        <f t="shared" si="18"/>
        <v/>
      </c>
      <c r="I136" s="138" t="e">
        <f t="shared" si="19"/>
        <v>#VALUE!</v>
      </c>
      <c r="J136" s="151" t="str">
        <f t="shared" si="13"/>
        <v/>
      </c>
      <c r="K136" s="233" t="e">
        <f t="shared" si="20"/>
        <v>#VALUE!</v>
      </c>
      <c r="M136" s="62">
        <f t="shared" si="21"/>
        <v>0</v>
      </c>
    </row>
    <row r="137" spans="1:13">
      <c r="A137" s="82" t="str">
        <f t="shared" si="14"/>
        <v/>
      </c>
      <c r="B137" s="83" t="str">
        <f t="shared" si="15"/>
        <v/>
      </c>
      <c r="C137" s="94"/>
      <c r="D137" s="140" t="str">
        <f t="shared" si="16"/>
        <v/>
      </c>
      <c r="E137" s="84" t="str">
        <f t="shared" si="22"/>
        <v/>
      </c>
      <c r="F137" s="251" t="str">
        <f t="shared" si="17"/>
        <v/>
      </c>
      <c r="G137" s="155" t="e">
        <f t="shared" si="12"/>
        <v>#VALUE!</v>
      </c>
      <c r="H137" s="138" t="str">
        <f t="shared" si="18"/>
        <v/>
      </c>
      <c r="I137" s="138" t="e">
        <f t="shared" si="19"/>
        <v>#VALUE!</v>
      </c>
      <c r="J137" s="151" t="str">
        <f t="shared" si="13"/>
        <v/>
      </c>
      <c r="K137" s="233" t="e">
        <f t="shared" si="20"/>
        <v>#VALUE!</v>
      </c>
      <c r="M137" s="62">
        <f t="shared" si="21"/>
        <v>0</v>
      </c>
    </row>
    <row r="138" spans="1:13">
      <c r="A138" s="82" t="str">
        <f t="shared" si="14"/>
        <v/>
      </c>
      <c r="B138" s="83" t="str">
        <f t="shared" si="15"/>
        <v/>
      </c>
      <c r="C138" s="94"/>
      <c r="D138" s="140" t="str">
        <f t="shared" si="16"/>
        <v/>
      </c>
      <c r="E138" s="84" t="str">
        <f t="shared" si="22"/>
        <v/>
      </c>
      <c r="F138" s="251" t="str">
        <f t="shared" si="17"/>
        <v/>
      </c>
      <c r="G138" s="155" t="e">
        <f t="shared" si="12"/>
        <v>#VALUE!</v>
      </c>
      <c r="H138" s="138" t="str">
        <f t="shared" si="18"/>
        <v/>
      </c>
      <c r="I138" s="138" t="e">
        <f t="shared" si="19"/>
        <v>#VALUE!</v>
      </c>
      <c r="J138" s="151" t="str">
        <f t="shared" si="13"/>
        <v/>
      </c>
      <c r="K138" s="233" t="e">
        <f t="shared" si="20"/>
        <v>#VALUE!</v>
      </c>
      <c r="M138" s="62">
        <f t="shared" si="21"/>
        <v>0</v>
      </c>
    </row>
    <row r="139" spans="1:13">
      <c r="A139" s="82" t="str">
        <f t="shared" si="14"/>
        <v/>
      </c>
      <c r="B139" s="83" t="str">
        <f t="shared" si="15"/>
        <v/>
      </c>
      <c r="C139" s="94"/>
      <c r="D139" s="140" t="str">
        <f t="shared" si="16"/>
        <v/>
      </c>
      <c r="E139" s="84" t="str">
        <f t="shared" si="22"/>
        <v/>
      </c>
      <c r="F139" s="251" t="str">
        <f t="shared" si="17"/>
        <v/>
      </c>
      <c r="G139" s="155" t="e">
        <f t="shared" si="12"/>
        <v>#VALUE!</v>
      </c>
      <c r="H139" s="138" t="str">
        <f t="shared" si="18"/>
        <v/>
      </c>
      <c r="I139" s="138" t="e">
        <f t="shared" si="19"/>
        <v>#VALUE!</v>
      </c>
      <c r="J139" s="151" t="str">
        <f t="shared" si="13"/>
        <v/>
      </c>
      <c r="K139" s="233" t="e">
        <f t="shared" si="20"/>
        <v>#VALUE!</v>
      </c>
      <c r="M139" s="62">
        <f t="shared" si="21"/>
        <v>0</v>
      </c>
    </row>
    <row r="140" spans="1:13">
      <c r="A140" s="82" t="str">
        <f t="shared" si="14"/>
        <v/>
      </c>
      <c r="B140" s="83" t="str">
        <f t="shared" si="15"/>
        <v/>
      </c>
      <c r="C140" s="94"/>
      <c r="D140" s="140" t="str">
        <f t="shared" si="16"/>
        <v/>
      </c>
      <c r="E140" s="84" t="str">
        <f t="shared" si="22"/>
        <v/>
      </c>
      <c r="F140" s="251" t="str">
        <f t="shared" si="17"/>
        <v/>
      </c>
      <c r="G140" s="155" t="e">
        <f t="shared" si="12"/>
        <v>#VALUE!</v>
      </c>
      <c r="H140" s="138" t="str">
        <f t="shared" si="18"/>
        <v/>
      </c>
      <c r="I140" s="138" t="e">
        <f t="shared" si="19"/>
        <v>#VALUE!</v>
      </c>
      <c r="J140" s="151" t="str">
        <f t="shared" si="13"/>
        <v/>
      </c>
      <c r="K140" s="233" t="e">
        <f t="shared" si="20"/>
        <v>#VALUE!</v>
      </c>
      <c r="M140" s="62">
        <f t="shared" si="21"/>
        <v>0</v>
      </c>
    </row>
    <row r="141" spans="1:13">
      <c r="A141" s="82" t="str">
        <f t="shared" si="14"/>
        <v/>
      </c>
      <c r="B141" s="83" t="str">
        <f t="shared" si="15"/>
        <v/>
      </c>
      <c r="C141" s="94"/>
      <c r="D141" s="140" t="str">
        <f t="shared" si="16"/>
        <v/>
      </c>
      <c r="E141" s="84" t="str">
        <f t="shared" si="22"/>
        <v/>
      </c>
      <c r="F141" s="251" t="str">
        <f t="shared" si="17"/>
        <v/>
      </c>
      <c r="G141" s="155" t="e">
        <f t="shared" si="12"/>
        <v>#VALUE!</v>
      </c>
      <c r="H141" s="138" t="str">
        <f t="shared" si="18"/>
        <v/>
      </c>
      <c r="I141" s="138" t="e">
        <f t="shared" si="19"/>
        <v>#VALUE!</v>
      </c>
      <c r="J141" s="151" t="str">
        <f t="shared" si="13"/>
        <v/>
      </c>
      <c r="K141" s="233" t="e">
        <f t="shared" si="20"/>
        <v>#VALUE!</v>
      </c>
      <c r="M141" s="62">
        <f t="shared" si="21"/>
        <v>0</v>
      </c>
    </row>
    <row r="142" spans="1:13">
      <c r="A142" s="82" t="str">
        <f t="shared" si="14"/>
        <v/>
      </c>
      <c r="B142" s="83" t="str">
        <f t="shared" si="15"/>
        <v/>
      </c>
      <c r="C142" s="94"/>
      <c r="D142" s="140" t="str">
        <f t="shared" si="16"/>
        <v/>
      </c>
      <c r="E142" s="84" t="str">
        <f t="shared" si="22"/>
        <v/>
      </c>
      <c r="F142" s="251" t="str">
        <f t="shared" si="17"/>
        <v/>
      </c>
      <c r="G142" s="155" t="e">
        <f t="shared" si="12"/>
        <v>#VALUE!</v>
      </c>
      <c r="H142" s="138" t="str">
        <f t="shared" si="18"/>
        <v/>
      </c>
      <c r="I142" s="138" t="e">
        <f t="shared" si="19"/>
        <v>#VALUE!</v>
      </c>
      <c r="J142" s="151" t="str">
        <f t="shared" si="13"/>
        <v/>
      </c>
      <c r="K142" s="233" t="e">
        <f t="shared" si="20"/>
        <v>#VALUE!</v>
      </c>
      <c r="M142" s="62">
        <f t="shared" si="21"/>
        <v>0</v>
      </c>
    </row>
    <row r="143" spans="1:13">
      <c r="A143" s="82" t="str">
        <f t="shared" si="14"/>
        <v/>
      </c>
      <c r="B143" s="83" t="str">
        <f t="shared" si="15"/>
        <v/>
      </c>
      <c r="C143" s="94"/>
      <c r="D143" s="140" t="str">
        <f t="shared" si="16"/>
        <v/>
      </c>
      <c r="E143" s="84" t="str">
        <f t="shared" si="22"/>
        <v/>
      </c>
      <c r="F143" s="251" t="str">
        <f t="shared" si="17"/>
        <v/>
      </c>
      <c r="G143" s="155" t="e">
        <f t="shared" si="12"/>
        <v>#VALUE!</v>
      </c>
      <c r="H143" s="138" t="str">
        <f t="shared" si="18"/>
        <v/>
      </c>
      <c r="I143" s="138" t="e">
        <f t="shared" si="19"/>
        <v>#VALUE!</v>
      </c>
      <c r="J143" s="151" t="str">
        <f t="shared" si="13"/>
        <v/>
      </c>
      <c r="K143" s="233" t="e">
        <f t="shared" si="20"/>
        <v>#VALUE!</v>
      </c>
      <c r="M143" s="62">
        <f t="shared" si="21"/>
        <v>0</v>
      </c>
    </row>
    <row r="144" spans="1:13">
      <c r="A144" s="82" t="str">
        <f t="shared" si="14"/>
        <v/>
      </c>
      <c r="B144" s="83" t="str">
        <f t="shared" si="15"/>
        <v/>
      </c>
      <c r="C144" s="94"/>
      <c r="D144" s="140" t="str">
        <f t="shared" si="16"/>
        <v/>
      </c>
      <c r="E144" s="84" t="str">
        <f t="shared" si="22"/>
        <v/>
      </c>
      <c r="F144" s="251" t="str">
        <f t="shared" si="17"/>
        <v/>
      </c>
      <c r="G144" s="155" t="e">
        <f t="shared" si="12"/>
        <v>#VALUE!</v>
      </c>
      <c r="H144" s="138" t="str">
        <f t="shared" si="18"/>
        <v/>
      </c>
      <c r="I144" s="138" t="e">
        <f t="shared" si="19"/>
        <v>#VALUE!</v>
      </c>
      <c r="J144" s="151" t="str">
        <f t="shared" si="13"/>
        <v/>
      </c>
      <c r="K144" s="233" t="e">
        <f t="shared" si="20"/>
        <v>#VALUE!</v>
      </c>
      <c r="M144" s="62">
        <f t="shared" si="21"/>
        <v>0</v>
      </c>
    </row>
    <row r="145" spans="1:13">
      <c r="A145" s="82" t="str">
        <f t="shared" si="14"/>
        <v/>
      </c>
      <c r="B145" s="83" t="str">
        <f t="shared" si="15"/>
        <v/>
      </c>
      <c r="C145" s="94"/>
      <c r="D145" s="140" t="str">
        <f t="shared" si="16"/>
        <v/>
      </c>
      <c r="E145" s="84" t="str">
        <f t="shared" si="22"/>
        <v/>
      </c>
      <c r="F145" s="251" t="str">
        <f t="shared" si="17"/>
        <v/>
      </c>
      <c r="G145" s="155" t="e">
        <f t="shared" si="12"/>
        <v>#VALUE!</v>
      </c>
      <c r="H145" s="138" t="str">
        <f t="shared" si="18"/>
        <v/>
      </c>
      <c r="I145" s="138" t="e">
        <f t="shared" si="19"/>
        <v>#VALUE!</v>
      </c>
      <c r="J145" s="151" t="str">
        <f t="shared" si="13"/>
        <v/>
      </c>
      <c r="K145" s="233" t="e">
        <f t="shared" si="20"/>
        <v>#VALUE!</v>
      </c>
      <c r="M145" s="62">
        <f t="shared" si="21"/>
        <v>0</v>
      </c>
    </row>
    <row r="146" spans="1:13">
      <c r="A146" s="82" t="str">
        <f t="shared" si="14"/>
        <v/>
      </c>
      <c r="B146" s="83" t="str">
        <f t="shared" si="15"/>
        <v/>
      </c>
      <c r="C146" s="94"/>
      <c r="D146" s="140" t="str">
        <f t="shared" si="16"/>
        <v/>
      </c>
      <c r="E146" s="84" t="str">
        <f t="shared" si="22"/>
        <v/>
      </c>
      <c r="F146" s="251" t="str">
        <f t="shared" si="17"/>
        <v/>
      </c>
      <c r="G146" s="155" t="e">
        <f t="shared" si="12"/>
        <v>#VALUE!</v>
      </c>
      <c r="H146" s="138" t="str">
        <f t="shared" si="18"/>
        <v/>
      </c>
      <c r="I146" s="138" t="e">
        <f t="shared" si="19"/>
        <v>#VALUE!</v>
      </c>
      <c r="J146" s="151" t="str">
        <f t="shared" si="13"/>
        <v/>
      </c>
      <c r="K146" s="233" t="e">
        <f t="shared" si="20"/>
        <v>#VALUE!</v>
      </c>
      <c r="M146" s="62">
        <f t="shared" si="21"/>
        <v>0</v>
      </c>
    </row>
    <row r="147" spans="1:13">
      <c r="A147" s="82" t="str">
        <f t="shared" si="14"/>
        <v/>
      </c>
      <c r="B147" s="83" t="str">
        <f t="shared" si="15"/>
        <v/>
      </c>
      <c r="C147" s="94"/>
      <c r="D147" s="140" t="str">
        <f t="shared" si="16"/>
        <v/>
      </c>
      <c r="E147" s="84" t="str">
        <f t="shared" si="22"/>
        <v/>
      </c>
      <c r="F147" s="251" t="str">
        <f t="shared" si="17"/>
        <v/>
      </c>
      <c r="G147" s="155" t="e">
        <f t="shared" si="12"/>
        <v>#VALUE!</v>
      </c>
      <c r="H147" s="138" t="str">
        <f t="shared" si="18"/>
        <v/>
      </c>
      <c r="I147" s="138" t="e">
        <f t="shared" si="19"/>
        <v>#VALUE!</v>
      </c>
      <c r="J147" s="151" t="str">
        <f t="shared" si="13"/>
        <v/>
      </c>
      <c r="K147" s="233" t="e">
        <f t="shared" si="20"/>
        <v>#VALUE!</v>
      </c>
      <c r="M147" s="62">
        <f t="shared" si="21"/>
        <v>0</v>
      </c>
    </row>
    <row r="148" spans="1:13">
      <c r="A148" s="82" t="str">
        <f t="shared" si="14"/>
        <v/>
      </c>
      <c r="B148" s="83" t="str">
        <f t="shared" si="15"/>
        <v/>
      </c>
      <c r="C148" s="94"/>
      <c r="D148" s="140" t="str">
        <f t="shared" si="16"/>
        <v/>
      </c>
      <c r="E148" s="84" t="str">
        <f t="shared" si="22"/>
        <v/>
      </c>
      <c r="F148" s="251" t="str">
        <f t="shared" si="17"/>
        <v/>
      </c>
      <c r="G148" s="155" t="e">
        <f t="shared" si="12"/>
        <v>#VALUE!</v>
      </c>
      <c r="H148" s="138" t="str">
        <f t="shared" si="18"/>
        <v/>
      </c>
      <c r="I148" s="138" t="e">
        <f t="shared" si="19"/>
        <v>#VALUE!</v>
      </c>
      <c r="J148" s="151" t="str">
        <f t="shared" si="13"/>
        <v/>
      </c>
      <c r="K148" s="233" t="e">
        <f t="shared" si="20"/>
        <v>#VALUE!</v>
      </c>
      <c r="M148" s="62">
        <f t="shared" si="21"/>
        <v>0</v>
      </c>
    </row>
    <row r="149" spans="1:13">
      <c r="A149" s="82" t="str">
        <f t="shared" si="14"/>
        <v/>
      </c>
      <c r="B149" s="83" t="str">
        <f t="shared" si="15"/>
        <v/>
      </c>
      <c r="C149" s="94"/>
      <c r="D149" s="140" t="str">
        <f t="shared" si="16"/>
        <v/>
      </c>
      <c r="E149" s="84" t="str">
        <f t="shared" si="22"/>
        <v/>
      </c>
      <c r="F149" s="251" t="str">
        <f t="shared" si="17"/>
        <v/>
      </c>
      <c r="G149" s="155" t="e">
        <f t="shared" si="12"/>
        <v>#VALUE!</v>
      </c>
      <c r="H149" s="138" t="str">
        <f t="shared" si="18"/>
        <v/>
      </c>
      <c r="I149" s="138" t="e">
        <f t="shared" si="19"/>
        <v>#VALUE!</v>
      </c>
      <c r="J149" s="151" t="str">
        <f t="shared" si="13"/>
        <v/>
      </c>
      <c r="K149" s="233" t="e">
        <f t="shared" si="20"/>
        <v>#VALUE!</v>
      </c>
      <c r="M149" s="62">
        <f t="shared" si="21"/>
        <v>0</v>
      </c>
    </row>
    <row r="150" spans="1:13">
      <c r="A150" s="82" t="str">
        <f t="shared" si="14"/>
        <v/>
      </c>
      <c r="B150" s="83" t="str">
        <f t="shared" si="15"/>
        <v/>
      </c>
      <c r="C150" s="94"/>
      <c r="D150" s="140" t="str">
        <f t="shared" si="16"/>
        <v/>
      </c>
      <c r="E150" s="84" t="str">
        <f t="shared" si="22"/>
        <v/>
      </c>
      <c r="F150" s="251" t="str">
        <f t="shared" si="17"/>
        <v/>
      </c>
      <c r="G150" s="155" t="e">
        <f t="shared" ref="G150:G213" si="23">IF(AND(MONTH(E150)&gt;=$AJ$8,MONTH(E150)&lt;=$AK$8),1,0)</f>
        <v>#VALUE!</v>
      </c>
      <c r="H150" s="138" t="str">
        <f t="shared" si="18"/>
        <v/>
      </c>
      <c r="I150" s="138" t="e">
        <f t="shared" si="19"/>
        <v>#VALUE!</v>
      </c>
      <c r="J150" s="151" t="str">
        <f t="shared" ref="J150:J213" si="24">IFERROR(IF(B150="","",D150*C150*G150),"")</f>
        <v/>
      </c>
      <c r="K150" s="233" t="e">
        <f t="shared" si="20"/>
        <v>#VALUE!</v>
      </c>
      <c r="M150" s="62">
        <f t="shared" si="21"/>
        <v>0</v>
      </c>
    </row>
    <row r="151" spans="1:13">
      <c r="A151" s="82" t="str">
        <f t="shared" ref="A151:A214" si="25">IF($C$9="","",YEAR(E151))</f>
        <v/>
      </c>
      <c r="B151" s="83" t="str">
        <f t="shared" ref="B151:B214" si="26">IF(E151&gt;$C$10,"",TEXT(E151,"mmmm"))</f>
        <v/>
      </c>
      <c r="C151" s="94"/>
      <c r="D151" s="140" t="str">
        <f t="shared" ref="D151:D214" si="27">IFERROR(IF(B151="","",$C$18*I151),0)</f>
        <v/>
      </c>
      <c r="E151" s="84" t="str">
        <f t="shared" si="22"/>
        <v/>
      </c>
      <c r="F151" s="251" t="str">
        <f t="shared" ref="F151:F214" si="28">IF(C151&lt;&gt;"",C151,"")</f>
        <v/>
      </c>
      <c r="G151" s="155" t="e">
        <f t="shared" si="23"/>
        <v>#VALUE!</v>
      </c>
      <c r="H151" s="138" t="str">
        <f t="shared" ref="H151:H214" si="29">IFERROR(IF(A151="","",VLOOKUP(MONTH(E151),$AE$9:$AG$20,VLOOKUP(A151,$X$9:$AC$40,$X$7+1,0)+1,0)),"")</f>
        <v/>
      </c>
      <c r="I151" s="138" t="e">
        <f t="shared" ref="I151:I214" si="30">IF(OR(C151=0,C151="",G151=0),"",H151/AVERAGEIFS(H$22:H$273,A$22:A$273,A151,C$22:C$273,"&lt;&gt;0",G$22:G$273,1))</f>
        <v>#VALUE!</v>
      </c>
      <c r="J151" s="151" t="str">
        <f t="shared" si="24"/>
        <v/>
      </c>
      <c r="K151" s="233" t="e">
        <f t="shared" ref="K151:K214" si="31">IF(I151&lt;&gt; "",IFERROR(IF(AND(MONTH(E151)&gt;=4,MONTH(E151)&lt;=10),$I$16,$J$16)*C151,0),0)</f>
        <v>#VALUE!</v>
      </c>
      <c r="M151" s="62">
        <f t="shared" ref="M151:M214" si="32">IF(B151="",0,IF(C151&gt;=1000,ISBLANK(C151)/1+ISBLANK(D151)/1,1))</f>
        <v>0</v>
      </c>
    </row>
    <row r="152" spans="1:13">
      <c r="A152" s="82" t="str">
        <f t="shared" si="25"/>
        <v/>
      </c>
      <c r="B152" s="83" t="str">
        <f t="shared" si="26"/>
        <v/>
      </c>
      <c r="C152" s="94"/>
      <c r="D152" s="140" t="str">
        <f t="shared" si="27"/>
        <v/>
      </c>
      <c r="E152" s="84" t="str">
        <f t="shared" ref="E152:E215" si="33">IF($C$9="","",(DATE(YEAR(E151),MONTH(E151)+1,1)))</f>
        <v/>
      </c>
      <c r="F152" s="251" t="str">
        <f t="shared" si="28"/>
        <v/>
      </c>
      <c r="G152" s="155" t="e">
        <f t="shared" si="23"/>
        <v>#VALUE!</v>
      </c>
      <c r="H152" s="138" t="str">
        <f t="shared" si="29"/>
        <v/>
      </c>
      <c r="I152" s="138" t="e">
        <f t="shared" si="30"/>
        <v>#VALUE!</v>
      </c>
      <c r="J152" s="151" t="str">
        <f t="shared" si="24"/>
        <v/>
      </c>
      <c r="K152" s="233" t="e">
        <f t="shared" si="31"/>
        <v>#VALUE!</v>
      </c>
      <c r="M152" s="62">
        <f t="shared" si="32"/>
        <v>0</v>
      </c>
    </row>
    <row r="153" spans="1:13">
      <c r="A153" s="82" t="str">
        <f t="shared" si="25"/>
        <v/>
      </c>
      <c r="B153" s="83" t="str">
        <f t="shared" si="26"/>
        <v/>
      </c>
      <c r="C153" s="94"/>
      <c r="D153" s="140" t="str">
        <f t="shared" si="27"/>
        <v/>
      </c>
      <c r="E153" s="84" t="str">
        <f t="shared" si="33"/>
        <v/>
      </c>
      <c r="F153" s="251" t="str">
        <f t="shared" si="28"/>
        <v/>
      </c>
      <c r="G153" s="155" t="e">
        <f t="shared" si="23"/>
        <v>#VALUE!</v>
      </c>
      <c r="H153" s="138" t="str">
        <f t="shared" si="29"/>
        <v/>
      </c>
      <c r="I153" s="138" t="e">
        <f t="shared" si="30"/>
        <v>#VALUE!</v>
      </c>
      <c r="J153" s="151" t="str">
        <f t="shared" si="24"/>
        <v/>
      </c>
      <c r="K153" s="233" t="e">
        <f t="shared" si="31"/>
        <v>#VALUE!</v>
      </c>
      <c r="M153" s="62">
        <f t="shared" si="32"/>
        <v>0</v>
      </c>
    </row>
    <row r="154" spans="1:13">
      <c r="A154" s="82" t="str">
        <f t="shared" si="25"/>
        <v/>
      </c>
      <c r="B154" s="83" t="str">
        <f t="shared" si="26"/>
        <v/>
      </c>
      <c r="C154" s="94"/>
      <c r="D154" s="140" t="str">
        <f t="shared" si="27"/>
        <v/>
      </c>
      <c r="E154" s="84" t="str">
        <f t="shared" si="33"/>
        <v/>
      </c>
      <c r="F154" s="251" t="str">
        <f t="shared" si="28"/>
        <v/>
      </c>
      <c r="G154" s="155" t="e">
        <f t="shared" si="23"/>
        <v>#VALUE!</v>
      </c>
      <c r="H154" s="138" t="str">
        <f t="shared" si="29"/>
        <v/>
      </c>
      <c r="I154" s="138" t="e">
        <f t="shared" si="30"/>
        <v>#VALUE!</v>
      </c>
      <c r="J154" s="151" t="str">
        <f t="shared" si="24"/>
        <v/>
      </c>
      <c r="K154" s="233" t="e">
        <f t="shared" si="31"/>
        <v>#VALUE!</v>
      </c>
      <c r="M154" s="62">
        <f t="shared" si="32"/>
        <v>0</v>
      </c>
    </row>
    <row r="155" spans="1:13">
      <c r="A155" s="82" t="str">
        <f t="shared" si="25"/>
        <v/>
      </c>
      <c r="B155" s="83" t="str">
        <f t="shared" si="26"/>
        <v/>
      </c>
      <c r="C155" s="94"/>
      <c r="D155" s="140" t="str">
        <f t="shared" si="27"/>
        <v/>
      </c>
      <c r="E155" s="84" t="str">
        <f t="shared" si="33"/>
        <v/>
      </c>
      <c r="F155" s="251" t="str">
        <f t="shared" si="28"/>
        <v/>
      </c>
      <c r="G155" s="155" t="e">
        <f t="shared" si="23"/>
        <v>#VALUE!</v>
      </c>
      <c r="H155" s="138" t="str">
        <f t="shared" si="29"/>
        <v/>
      </c>
      <c r="I155" s="138" t="e">
        <f t="shared" si="30"/>
        <v>#VALUE!</v>
      </c>
      <c r="J155" s="151" t="str">
        <f t="shared" si="24"/>
        <v/>
      </c>
      <c r="K155" s="233" t="e">
        <f t="shared" si="31"/>
        <v>#VALUE!</v>
      </c>
      <c r="M155" s="62">
        <f t="shared" si="32"/>
        <v>0</v>
      </c>
    </row>
    <row r="156" spans="1:13">
      <c r="A156" s="82" t="str">
        <f t="shared" si="25"/>
        <v/>
      </c>
      <c r="B156" s="83" t="str">
        <f t="shared" si="26"/>
        <v/>
      </c>
      <c r="C156" s="94"/>
      <c r="D156" s="140" t="str">
        <f t="shared" si="27"/>
        <v/>
      </c>
      <c r="E156" s="84" t="str">
        <f t="shared" si="33"/>
        <v/>
      </c>
      <c r="F156" s="251" t="str">
        <f t="shared" si="28"/>
        <v/>
      </c>
      <c r="G156" s="155" t="e">
        <f t="shared" si="23"/>
        <v>#VALUE!</v>
      </c>
      <c r="H156" s="138" t="str">
        <f t="shared" si="29"/>
        <v/>
      </c>
      <c r="I156" s="138" t="e">
        <f t="shared" si="30"/>
        <v>#VALUE!</v>
      </c>
      <c r="J156" s="151" t="str">
        <f t="shared" si="24"/>
        <v/>
      </c>
      <c r="K156" s="233" t="e">
        <f t="shared" si="31"/>
        <v>#VALUE!</v>
      </c>
      <c r="M156" s="62">
        <f t="shared" si="32"/>
        <v>0</v>
      </c>
    </row>
    <row r="157" spans="1:13">
      <c r="A157" s="82" t="str">
        <f t="shared" si="25"/>
        <v/>
      </c>
      <c r="B157" s="83" t="str">
        <f t="shared" si="26"/>
        <v/>
      </c>
      <c r="C157" s="94"/>
      <c r="D157" s="140" t="str">
        <f t="shared" si="27"/>
        <v/>
      </c>
      <c r="E157" s="84" t="str">
        <f t="shared" si="33"/>
        <v/>
      </c>
      <c r="F157" s="251" t="str">
        <f t="shared" si="28"/>
        <v/>
      </c>
      <c r="G157" s="155" t="e">
        <f t="shared" si="23"/>
        <v>#VALUE!</v>
      </c>
      <c r="H157" s="138" t="str">
        <f t="shared" si="29"/>
        <v/>
      </c>
      <c r="I157" s="138" t="e">
        <f t="shared" si="30"/>
        <v>#VALUE!</v>
      </c>
      <c r="J157" s="151" t="str">
        <f t="shared" si="24"/>
        <v/>
      </c>
      <c r="K157" s="233" t="e">
        <f t="shared" si="31"/>
        <v>#VALUE!</v>
      </c>
      <c r="M157" s="62">
        <f t="shared" si="32"/>
        <v>0</v>
      </c>
    </row>
    <row r="158" spans="1:13">
      <c r="A158" s="82" t="str">
        <f t="shared" si="25"/>
        <v/>
      </c>
      <c r="B158" s="83" t="str">
        <f t="shared" si="26"/>
        <v/>
      </c>
      <c r="C158" s="94"/>
      <c r="D158" s="140" t="str">
        <f t="shared" si="27"/>
        <v/>
      </c>
      <c r="E158" s="84" t="str">
        <f t="shared" si="33"/>
        <v/>
      </c>
      <c r="F158" s="251" t="str">
        <f t="shared" si="28"/>
        <v/>
      </c>
      <c r="G158" s="155" t="e">
        <f t="shared" si="23"/>
        <v>#VALUE!</v>
      </c>
      <c r="H158" s="138" t="str">
        <f t="shared" si="29"/>
        <v/>
      </c>
      <c r="I158" s="138" t="e">
        <f t="shared" si="30"/>
        <v>#VALUE!</v>
      </c>
      <c r="J158" s="151" t="str">
        <f t="shared" si="24"/>
        <v/>
      </c>
      <c r="K158" s="233" t="e">
        <f t="shared" si="31"/>
        <v>#VALUE!</v>
      </c>
      <c r="M158" s="62">
        <f t="shared" si="32"/>
        <v>0</v>
      </c>
    </row>
    <row r="159" spans="1:13">
      <c r="A159" s="82" t="str">
        <f t="shared" si="25"/>
        <v/>
      </c>
      <c r="B159" s="83" t="str">
        <f t="shared" si="26"/>
        <v/>
      </c>
      <c r="C159" s="94"/>
      <c r="D159" s="140" t="str">
        <f t="shared" si="27"/>
        <v/>
      </c>
      <c r="E159" s="84" t="str">
        <f t="shared" si="33"/>
        <v/>
      </c>
      <c r="F159" s="251" t="str">
        <f t="shared" si="28"/>
        <v/>
      </c>
      <c r="G159" s="155" t="e">
        <f t="shared" si="23"/>
        <v>#VALUE!</v>
      </c>
      <c r="H159" s="138" t="str">
        <f t="shared" si="29"/>
        <v/>
      </c>
      <c r="I159" s="138" t="e">
        <f t="shared" si="30"/>
        <v>#VALUE!</v>
      </c>
      <c r="J159" s="151" t="str">
        <f t="shared" si="24"/>
        <v/>
      </c>
      <c r="K159" s="233" t="e">
        <f t="shared" si="31"/>
        <v>#VALUE!</v>
      </c>
      <c r="M159" s="62">
        <f t="shared" si="32"/>
        <v>0</v>
      </c>
    </row>
    <row r="160" spans="1:13">
      <c r="A160" s="82" t="str">
        <f t="shared" si="25"/>
        <v/>
      </c>
      <c r="B160" s="83" t="str">
        <f t="shared" si="26"/>
        <v/>
      </c>
      <c r="C160" s="94"/>
      <c r="D160" s="140" t="str">
        <f t="shared" si="27"/>
        <v/>
      </c>
      <c r="E160" s="84" t="str">
        <f t="shared" si="33"/>
        <v/>
      </c>
      <c r="F160" s="251" t="str">
        <f t="shared" si="28"/>
        <v/>
      </c>
      <c r="G160" s="155" t="e">
        <f t="shared" si="23"/>
        <v>#VALUE!</v>
      </c>
      <c r="H160" s="138" t="str">
        <f t="shared" si="29"/>
        <v/>
      </c>
      <c r="I160" s="138" t="e">
        <f t="shared" si="30"/>
        <v>#VALUE!</v>
      </c>
      <c r="J160" s="151" t="str">
        <f t="shared" si="24"/>
        <v/>
      </c>
      <c r="K160" s="233" t="e">
        <f t="shared" si="31"/>
        <v>#VALUE!</v>
      </c>
      <c r="M160" s="62">
        <f t="shared" si="32"/>
        <v>0</v>
      </c>
    </row>
    <row r="161" spans="1:13">
      <c r="A161" s="82" t="str">
        <f t="shared" si="25"/>
        <v/>
      </c>
      <c r="B161" s="83" t="str">
        <f t="shared" si="26"/>
        <v/>
      </c>
      <c r="C161" s="94"/>
      <c r="D161" s="140" t="str">
        <f t="shared" si="27"/>
        <v/>
      </c>
      <c r="E161" s="84" t="str">
        <f t="shared" si="33"/>
        <v/>
      </c>
      <c r="F161" s="251" t="str">
        <f t="shared" si="28"/>
        <v/>
      </c>
      <c r="G161" s="155" t="e">
        <f t="shared" si="23"/>
        <v>#VALUE!</v>
      </c>
      <c r="H161" s="138" t="str">
        <f t="shared" si="29"/>
        <v/>
      </c>
      <c r="I161" s="138" t="e">
        <f t="shared" si="30"/>
        <v>#VALUE!</v>
      </c>
      <c r="J161" s="151" t="str">
        <f t="shared" si="24"/>
        <v/>
      </c>
      <c r="K161" s="233" t="e">
        <f t="shared" si="31"/>
        <v>#VALUE!</v>
      </c>
      <c r="M161" s="62">
        <f t="shared" si="32"/>
        <v>0</v>
      </c>
    </row>
    <row r="162" spans="1:13">
      <c r="A162" s="82" t="str">
        <f t="shared" si="25"/>
        <v/>
      </c>
      <c r="B162" s="83" t="str">
        <f t="shared" si="26"/>
        <v/>
      </c>
      <c r="C162" s="94"/>
      <c r="D162" s="140" t="str">
        <f t="shared" si="27"/>
        <v/>
      </c>
      <c r="E162" s="84" t="str">
        <f t="shared" si="33"/>
        <v/>
      </c>
      <c r="F162" s="251" t="str">
        <f t="shared" si="28"/>
        <v/>
      </c>
      <c r="G162" s="155" t="e">
        <f t="shared" si="23"/>
        <v>#VALUE!</v>
      </c>
      <c r="H162" s="138" t="str">
        <f t="shared" si="29"/>
        <v/>
      </c>
      <c r="I162" s="138" t="e">
        <f t="shared" si="30"/>
        <v>#VALUE!</v>
      </c>
      <c r="J162" s="151" t="str">
        <f t="shared" si="24"/>
        <v/>
      </c>
      <c r="K162" s="233" t="e">
        <f t="shared" si="31"/>
        <v>#VALUE!</v>
      </c>
      <c r="M162" s="62">
        <f t="shared" si="32"/>
        <v>0</v>
      </c>
    </row>
    <row r="163" spans="1:13">
      <c r="A163" s="82" t="str">
        <f t="shared" si="25"/>
        <v/>
      </c>
      <c r="B163" s="83" t="str">
        <f t="shared" si="26"/>
        <v/>
      </c>
      <c r="C163" s="94"/>
      <c r="D163" s="140" t="str">
        <f t="shared" si="27"/>
        <v/>
      </c>
      <c r="E163" s="84" t="str">
        <f t="shared" si="33"/>
        <v/>
      </c>
      <c r="F163" s="251" t="str">
        <f t="shared" si="28"/>
        <v/>
      </c>
      <c r="G163" s="155" t="e">
        <f t="shared" si="23"/>
        <v>#VALUE!</v>
      </c>
      <c r="H163" s="138" t="str">
        <f t="shared" si="29"/>
        <v/>
      </c>
      <c r="I163" s="138" t="e">
        <f t="shared" si="30"/>
        <v>#VALUE!</v>
      </c>
      <c r="J163" s="151" t="str">
        <f t="shared" si="24"/>
        <v/>
      </c>
      <c r="K163" s="233" t="e">
        <f t="shared" si="31"/>
        <v>#VALUE!</v>
      </c>
      <c r="M163" s="62">
        <f t="shared" si="32"/>
        <v>0</v>
      </c>
    </row>
    <row r="164" spans="1:13">
      <c r="A164" s="82" t="str">
        <f t="shared" si="25"/>
        <v/>
      </c>
      <c r="B164" s="83" t="str">
        <f t="shared" si="26"/>
        <v/>
      </c>
      <c r="C164" s="94"/>
      <c r="D164" s="140" t="str">
        <f t="shared" si="27"/>
        <v/>
      </c>
      <c r="E164" s="84" t="str">
        <f t="shared" si="33"/>
        <v/>
      </c>
      <c r="F164" s="251" t="str">
        <f t="shared" si="28"/>
        <v/>
      </c>
      <c r="G164" s="155" t="e">
        <f t="shared" si="23"/>
        <v>#VALUE!</v>
      </c>
      <c r="H164" s="138" t="str">
        <f t="shared" si="29"/>
        <v/>
      </c>
      <c r="I164" s="138" t="e">
        <f t="shared" si="30"/>
        <v>#VALUE!</v>
      </c>
      <c r="J164" s="151" t="str">
        <f t="shared" si="24"/>
        <v/>
      </c>
      <c r="K164" s="233" t="e">
        <f t="shared" si="31"/>
        <v>#VALUE!</v>
      </c>
      <c r="M164" s="62">
        <f t="shared" si="32"/>
        <v>0</v>
      </c>
    </row>
    <row r="165" spans="1:13">
      <c r="A165" s="82" t="str">
        <f t="shared" si="25"/>
        <v/>
      </c>
      <c r="B165" s="83" t="str">
        <f t="shared" si="26"/>
        <v/>
      </c>
      <c r="C165" s="94"/>
      <c r="D165" s="140" t="str">
        <f t="shared" si="27"/>
        <v/>
      </c>
      <c r="E165" s="84" t="str">
        <f t="shared" si="33"/>
        <v/>
      </c>
      <c r="F165" s="251" t="str">
        <f t="shared" si="28"/>
        <v/>
      </c>
      <c r="G165" s="155" t="e">
        <f t="shared" si="23"/>
        <v>#VALUE!</v>
      </c>
      <c r="H165" s="138" t="str">
        <f t="shared" si="29"/>
        <v/>
      </c>
      <c r="I165" s="138" t="e">
        <f t="shared" si="30"/>
        <v>#VALUE!</v>
      </c>
      <c r="J165" s="151" t="str">
        <f t="shared" si="24"/>
        <v/>
      </c>
      <c r="K165" s="233" t="e">
        <f t="shared" si="31"/>
        <v>#VALUE!</v>
      </c>
      <c r="M165" s="62">
        <f t="shared" si="32"/>
        <v>0</v>
      </c>
    </row>
    <row r="166" spans="1:13">
      <c r="A166" s="82" t="str">
        <f t="shared" si="25"/>
        <v/>
      </c>
      <c r="B166" s="83" t="str">
        <f t="shared" si="26"/>
        <v/>
      </c>
      <c r="C166" s="94"/>
      <c r="D166" s="140" t="str">
        <f t="shared" si="27"/>
        <v/>
      </c>
      <c r="E166" s="84" t="str">
        <f t="shared" si="33"/>
        <v/>
      </c>
      <c r="F166" s="251" t="str">
        <f t="shared" si="28"/>
        <v/>
      </c>
      <c r="G166" s="155" t="e">
        <f t="shared" si="23"/>
        <v>#VALUE!</v>
      </c>
      <c r="H166" s="138" t="str">
        <f t="shared" si="29"/>
        <v/>
      </c>
      <c r="I166" s="138" t="e">
        <f t="shared" si="30"/>
        <v>#VALUE!</v>
      </c>
      <c r="J166" s="151" t="str">
        <f t="shared" si="24"/>
        <v/>
      </c>
      <c r="K166" s="233" t="e">
        <f t="shared" si="31"/>
        <v>#VALUE!</v>
      </c>
      <c r="M166" s="62">
        <f t="shared" si="32"/>
        <v>0</v>
      </c>
    </row>
    <row r="167" spans="1:13">
      <c r="A167" s="82" t="str">
        <f t="shared" si="25"/>
        <v/>
      </c>
      <c r="B167" s="83" t="str">
        <f t="shared" si="26"/>
        <v/>
      </c>
      <c r="C167" s="94"/>
      <c r="D167" s="140" t="str">
        <f t="shared" si="27"/>
        <v/>
      </c>
      <c r="E167" s="84" t="str">
        <f t="shared" si="33"/>
        <v/>
      </c>
      <c r="F167" s="251" t="str">
        <f t="shared" si="28"/>
        <v/>
      </c>
      <c r="G167" s="155" t="e">
        <f t="shared" si="23"/>
        <v>#VALUE!</v>
      </c>
      <c r="H167" s="138" t="str">
        <f t="shared" si="29"/>
        <v/>
      </c>
      <c r="I167" s="138" t="e">
        <f t="shared" si="30"/>
        <v>#VALUE!</v>
      </c>
      <c r="J167" s="151" t="str">
        <f t="shared" si="24"/>
        <v/>
      </c>
      <c r="K167" s="233" t="e">
        <f t="shared" si="31"/>
        <v>#VALUE!</v>
      </c>
      <c r="M167" s="62">
        <f t="shared" si="32"/>
        <v>0</v>
      </c>
    </row>
    <row r="168" spans="1:13">
      <c r="A168" s="82" t="str">
        <f t="shared" si="25"/>
        <v/>
      </c>
      <c r="B168" s="83" t="str">
        <f t="shared" si="26"/>
        <v/>
      </c>
      <c r="C168" s="94"/>
      <c r="D168" s="140" t="str">
        <f t="shared" si="27"/>
        <v/>
      </c>
      <c r="E168" s="84" t="str">
        <f t="shared" si="33"/>
        <v/>
      </c>
      <c r="F168" s="251" t="str">
        <f t="shared" si="28"/>
        <v/>
      </c>
      <c r="G168" s="155" t="e">
        <f t="shared" si="23"/>
        <v>#VALUE!</v>
      </c>
      <c r="H168" s="138" t="str">
        <f t="shared" si="29"/>
        <v/>
      </c>
      <c r="I168" s="138" t="e">
        <f t="shared" si="30"/>
        <v>#VALUE!</v>
      </c>
      <c r="J168" s="151" t="str">
        <f t="shared" si="24"/>
        <v/>
      </c>
      <c r="K168" s="233" t="e">
        <f t="shared" si="31"/>
        <v>#VALUE!</v>
      </c>
      <c r="M168" s="62">
        <f t="shared" si="32"/>
        <v>0</v>
      </c>
    </row>
    <row r="169" spans="1:13">
      <c r="A169" s="82" t="str">
        <f t="shared" si="25"/>
        <v/>
      </c>
      <c r="B169" s="83" t="str">
        <f t="shared" si="26"/>
        <v/>
      </c>
      <c r="C169" s="94"/>
      <c r="D169" s="140" t="str">
        <f t="shared" si="27"/>
        <v/>
      </c>
      <c r="E169" s="84" t="str">
        <f t="shared" si="33"/>
        <v/>
      </c>
      <c r="F169" s="251" t="str">
        <f t="shared" si="28"/>
        <v/>
      </c>
      <c r="G169" s="155" t="e">
        <f t="shared" si="23"/>
        <v>#VALUE!</v>
      </c>
      <c r="H169" s="138" t="str">
        <f t="shared" si="29"/>
        <v/>
      </c>
      <c r="I169" s="138" t="e">
        <f t="shared" si="30"/>
        <v>#VALUE!</v>
      </c>
      <c r="J169" s="151" t="str">
        <f t="shared" si="24"/>
        <v/>
      </c>
      <c r="K169" s="233" t="e">
        <f t="shared" si="31"/>
        <v>#VALUE!</v>
      </c>
      <c r="M169" s="62">
        <f t="shared" si="32"/>
        <v>0</v>
      </c>
    </row>
    <row r="170" spans="1:13">
      <c r="A170" s="82" t="str">
        <f t="shared" si="25"/>
        <v/>
      </c>
      <c r="B170" s="83" t="str">
        <f t="shared" si="26"/>
        <v/>
      </c>
      <c r="C170" s="94"/>
      <c r="D170" s="140" t="str">
        <f t="shared" si="27"/>
        <v/>
      </c>
      <c r="E170" s="84" t="str">
        <f t="shared" si="33"/>
        <v/>
      </c>
      <c r="F170" s="251" t="str">
        <f t="shared" si="28"/>
        <v/>
      </c>
      <c r="G170" s="155" t="e">
        <f t="shared" si="23"/>
        <v>#VALUE!</v>
      </c>
      <c r="H170" s="138" t="str">
        <f t="shared" si="29"/>
        <v/>
      </c>
      <c r="I170" s="138" t="e">
        <f t="shared" si="30"/>
        <v>#VALUE!</v>
      </c>
      <c r="J170" s="151" t="str">
        <f t="shared" si="24"/>
        <v/>
      </c>
      <c r="K170" s="233" t="e">
        <f t="shared" si="31"/>
        <v>#VALUE!</v>
      </c>
      <c r="M170" s="62">
        <f t="shared" si="32"/>
        <v>0</v>
      </c>
    </row>
    <row r="171" spans="1:13">
      <c r="A171" s="82" t="str">
        <f t="shared" si="25"/>
        <v/>
      </c>
      <c r="B171" s="83" t="str">
        <f t="shared" si="26"/>
        <v/>
      </c>
      <c r="C171" s="94"/>
      <c r="D171" s="140" t="str">
        <f t="shared" si="27"/>
        <v/>
      </c>
      <c r="E171" s="84" t="str">
        <f t="shared" si="33"/>
        <v/>
      </c>
      <c r="F171" s="251" t="str">
        <f t="shared" si="28"/>
        <v/>
      </c>
      <c r="G171" s="155" t="e">
        <f t="shared" si="23"/>
        <v>#VALUE!</v>
      </c>
      <c r="H171" s="138" t="str">
        <f t="shared" si="29"/>
        <v/>
      </c>
      <c r="I171" s="138" t="e">
        <f t="shared" si="30"/>
        <v>#VALUE!</v>
      </c>
      <c r="J171" s="151" t="str">
        <f t="shared" si="24"/>
        <v/>
      </c>
      <c r="K171" s="233" t="e">
        <f t="shared" si="31"/>
        <v>#VALUE!</v>
      </c>
      <c r="M171" s="62">
        <f t="shared" si="32"/>
        <v>0</v>
      </c>
    </row>
    <row r="172" spans="1:13">
      <c r="A172" s="82" t="str">
        <f t="shared" si="25"/>
        <v/>
      </c>
      <c r="B172" s="83" t="str">
        <f t="shared" si="26"/>
        <v/>
      </c>
      <c r="C172" s="94"/>
      <c r="D172" s="140" t="str">
        <f t="shared" si="27"/>
        <v/>
      </c>
      <c r="E172" s="84" t="str">
        <f t="shared" si="33"/>
        <v/>
      </c>
      <c r="F172" s="251" t="str">
        <f t="shared" si="28"/>
        <v/>
      </c>
      <c r="G172" s="155" t="e">
        <f t="shared" si="23"/>
        <v>#VALUE!</v>
      </c>
      <c r="H172" s="138" t="str">
        <f t="shared" si="29"/>
        <v/>
      </c>
      <c r="I172" s="138" t="e">
        <f t="shared" si="30"/>
        <v>#VALUE!</v>
      </c>
      <c r="J172" s="151" t="str">
        <f t="shared" si="24"/>
        <v/>
      </c>
      <c r="K172" s="233" t="e">
        <f t="shared" si="31"/>
        <v>#VALUE!</v>
      </c>
      <c r="M172" s="62">
        <f t="shared" si="32"/>
        <v>0</v>
      </c>
    </row>
    <row r="173" spans="1:13">
      <c r="A173" s="82" t="str">
        <f t="shared" si="25"/>
        <v/>
      </c>
      <c r="B173" s="83" t="str">
        <f t="shared" si="26"/>
        <v/>
      </c>
      <c r="C173" s="94"/>
      <c r="D173" s="140" t="str">
        <f t="shared" si="27"/>
        <v/>
      </c>
      <c r="E173" s="84" t="str">
        <f t="shared" si="33"/>
        <v/>
      </c>
      <c r="F173" s="251" t="str">
        <f t="shared" si="28"/>
        <v/>
      </c>
      <c r="G173" s="155" t="e">
        <f t="shared" si="23"/>
        <v>#VALUE!</v>
      </c>
      <c r="H173" s="138" t="str">
        <f t="shared" si="29"/>
        <v/>
      </c>
      <c r="I173" s="138" t="e">
        <f t="shared" si="30"/>
        <v>#VALUE!</v>
      </c>
      <c r="J173" s="151" t="str">
        <f t="shared" si="24"/>
        <v/>
      </c>
      <c r="K173" s="233" t="e">
        <f t="shared" si="31"/>
        <v>#VALUE!</v>
      </c>
      <c r="M173" s="62">
        <f t="shared" si="32"/>
        <v>0</v>
      </c>
    </row>
    <row r="174" spans="1:13">
      <c r="A174" s="82" t="str">
        <f t="shared" si="25"/>
        <v/>
      </c>
      <c r="B174" s="83" t="str">
        <f t="shared" si="26"/>
        <v/>
      </c>
      <c r="C174" s="94"/>
      <c r="D174" s="140" t="str">
        <f t="shared" si="27"/>
        <v/>
      </c>
      <c r="E174" s="84" t="str">
        <f t="shared" si="33"/>
        <v/>
      </c>
      <c r="F174" s="251" t="str">
        <f t="shared" si="28"/>
        <v/>
      </c>
      <c r="G174" s="155" t="e">
        <f t="shared" si="23"/>
        <v>#VALUE!</v>
      </c>
      <c r="H174" s="138" t="str">
        <f t="shared" si="29"/>
        <v/>
      </c>
      <c r="I174" s="138" t="e">
        <f t="shared" si="30"/>
        <v>#VALUE!</v>
      </c>
      <c r="J174" s="151" t="str">
        <f t="shared" si="24"/>
        <v/>
      </c>
      <c r="K174" s="233" t="e">
        <f t="shared" si="31"/>
        <v>#VALUE!</v>
      </c>
      <c r="M174" s="62">
        <f t="shared" si="32"/>
        <v>0</v>
      </c>
    </row>
    <row r="175" spans="1:13">
      <c r="A175" s="82" t="str">
        <f t="shared" si="25"/>
        <v/>
      </c>
      <c r="B175" s="83" t="str">
        <f t="shared" si="26"/>
        <v/>
      </c>
      <c r="C175" s="94"/>
      <c r="D175" s="140" t="str">
        <f t="shared" si="27"/>
        <v/>
      </c>
      <c r="E175" s="84" t="str">
        <f t="shared" si="33"/>
        <v/>
      </c>
      <c r="F175" s="251" t="str">
        <f t="shared" si="28"/>
        <v/>
      </c>
      <c r="G175" s="155" t="e">
        <f t="shared" si="23"/>
        <v>#VALUE!</v>
      </c>
      <c r="H175" s="138" t="str">
        <f t="shared" si="29"/>
        <v/>
      </c>
      <c r="I175" s="138" t="e">
        <f t="shared" si="30"/>
        <v>#VALUE!</v>
      </c>
      <c r="J175" s="151" t="str">
        <f t="shared" si="24"/>
        <v/>
      </c>
      <c r="K175" s="233" t="e">
        <f t="shared" si="31"/>
        <v>#VALUE!</v>
      </c>
      <c r="M175" s="62">
        <f t="shared" si="32"/>
        <v>0</v>
      </c>
    </row>
    <row r="176" spans="1:13">
      <c r="A176" s="82" t="str">
        <f t="shared" si="25"/>
        <v/>
      </c>
      <c r="B176" s="83" t="str">
        <f t="shared" si="26"/>
        <v/>
      </c>
      <c r="C176" s="94"/>
      <c r="D176" s="140" t="str">
        <f t="shared" si="27"/>
        <v/>
      </c>
      <c r="E176" s="84" t="str">
        <f t="shared" si="33"/>
        <v/>
      </c>
      <c r="F176" s="251" t="str">
        <f t="shared" si="28"/>
        <v/>
      </c>
      <c r="G176" s="155" t="e">
        <f t="shared" si="23"/>
        <v>#VALUE!</v>
      </c>
      <c r="H176" s="138" t="str">
        <f t="shared" si="29"/>
        <v/>
      </c>
      <c r="I176" s="138" t="e">
        <f t="shared" si="30"/>
        <v>#VALUE!</v>
      </c>
      <c r="J176" s="151" t="str">
        <f t="shared" si="24"/>
        <v/>
      </c>
      <c r="K176" s="233" t="e">
        <f t="shared" si="31"/>
        <v>#VALUE!</v>
      </c>
      <c r="M176" s="62">
        <f t="shared" si="32"/>
        <v>0</v>
      </c>
    </row>
    <row r="177" spans="1:13">
      <c r="A177" s="82" t="str">
        <f t="shared" si="25"/>
        <v/>
      </c>
      <c r="B177" s="83" t="str">
        <f t="shared" si="26"/>
        <v/>
      </c>
      <c r="C177" s="94"/>
      <c r="D177" s="140" t="str">
        <f t="shared" si="27"/>
        <v/>
      </c>
      <c r="E177" s="84" t="str">
        <f t="shared" si="33"/>
        <v/>
      </c>
      <c r="F177" s="251" t="str">
        <f t="shared" si="28"/>
        <v/>
      </c>
      <c r="G177" s="155" t="e">
        <f t="shared" si="23"/>
        <v>#VALUE!</v>
      </c>
      <c r="H177" s="138" t="str">
        <f t="shared" si="29"/>
        <v/>
      </c>
      <c r="I177" s="138" t="e">
        <f t="shared" si="30"/>
        <v>#VALUE!</v>
      </c>
      <c r="J177" s="151" t="str">
        <f t="shared" si="24"/>
        <v/>
      </c>
      <c r="K177" s="233" t="e">
        <f t="shared" si="31"/>
        <v>#VALUE!</v>
      </c>
      <c r="M177" s="62">
        <f t="shared" si="32"/>
        <v>0</v>
      </c>
    </row>
    <row r="178" spans="1:13">
      <c r="A178" s="82" t="str">
        <f t="shared" si="25"/>
        <v/>
      </c>
      <c r="B178" s="83" t="str">
        <f t="shared" si="26"/>
        <v/>
      </c>
      <c r="C178" s="94"/>
      <c r="D178" s="140" t="str">
        <f t="shared" si="27"/>
        <v/>
      </c>
      <c r="E178" s="84" t="str">
        <f t="shared" si="33"/>
        <v/>
      </c>
      <c r="F178" s="251" t="str">
        <f t="shared" si="28"/>
        <v/>
      </c>
      <c r="G178" s="155" t="e">
        <f t="shared" si="23"/>
        <v>#VALUE!</v>
      </c>
      <c r="H178" s="138" t="str">
        <f t="shared" si="29"/>
        <v/>
      </c>
      <c r="I178" s="138" t="e">
        <f t="shared" si="30"/>
        <v>#VALUE!</v>
      </c>
      <c r="J178" s="151" t="str">
        <f t="shared" si="24"/>
        <v/>
      </c>
      <c r="K178" s="233" t="e">
        <f t="shared" si="31"/>
        <v>#VALUE!</v>
      </c>
      <c r="M178" s="62">
        <f t="shared" si="32"/>
        <v>0</v>
      </c>
    </row>
    <row r="179" spans="1:13">
      <c r="A179" s="82" t="str">
        <f t="shared" si="25"/>
        <v/>
      </c>
      <c r="B179" s="83" t="str">
        <f t="shared" si="26"/>
        <v/>
      </c>
      <c r="C179" s="94"/>
      <c r="D179" s="140" t="str">
        <f t="shared" si="27"/>
        <v/>
      </c>
      <c r="E179" s="84" t="str">
        <f t="shared" si="33"/>
        <v/>
      </c>
      <c r="F179" s="251" t="str">
        <f t="shared" si="28"/>
        <v/>
      </c>
      <c r="G179" s="155" t="e">
        <f t="shared" si="23"/>
        <v>#VALUE!</v>
      </c>
      <c r="H179" s="138" t="str">
        <f t="shared" si="29"/>
        <v/>
      </c>
      <c r="I179" s="138" t="e">
        <f t="shared" si="30"/>
        <v>#VALUE!</v>
      </c>
      <c r="J179" s="151" t="str">
        <f t="shared" si="24"/>
        <v/>
      </c>
      <c r="K179" s="233" t="e">
        <f t="shared" si="31"/>
        <v>#VALUE!</v>
      </c>
      <c r="M179" s="62">
        <f t="shared" si="32"/>
        <v>0</v>
      </c>
    </row>
    <row r="180" spans="1:13">
      <c r="A180" s="82" t="str">
        <f t="shared" si="25"/>
        <v/>
      </c>
      <c r="B180" s="83" t="str">
        <f t="shared" si="26"/>
        <v/>
      </c>
      <c r="C180" s="94"/>
      <c r="D180" s="140" t="str">
        <f t="shared" si="27"/>
        <v/>
      </c>
      <c r="E180" s="84" t="str">
        <f t="shared" si="33"/>
        <v/>
      </c>
      <c r="F180" s="251" t="str">
        <f t="shared" si="28"/>
        <v/>
      </c>
      <c r="G180" s="155" t="e">
        <f t="shared" si="23"/>
        <v>#VALUE!</v>
      </c>
      <c r="H180" s="138" t="str">
        <f t="shared" si="29"/>
        <v/>
      </c>
      <c r="I180" s="138" t="e">
        <f t="shared" si="30"/>
        <v>#VALUE!</v>
      </c>
      <c r="J180" s="151" t="str">
        <f t="shared" si="24"/>
        <v/>
      </c>
      <c r="K180" s="233" t="e">
        <f t="shared" si="31"/>
        <v>#VALUE!</v>
      </c>
      <c r="M180" s="62">
        <f t="shared" si="32"/>
        <v>0</v>
      </c>
    </row>
    <row r="181" spans="1:13">
      <c r="A181" s="82" t="str">
        <f t="shared" si="25"/>
        <v/>
      </c>
      <c r="B181" s="83" t="str">
        <f t="shared" si="26"/>
        <v/>
      </c>
      <c r="C181" s="94"/>
      <c r="D181" s="140" t="str">
        <f t="shared" si="27"/>
        <v/>
      </c>
      <c r="E181" s="84" t="str">
        <f t="shared" si="33"/>
        <v/>
      </c>
      <c r="F181" s="251" t="str">
        <f t="shared" si="28"/>
        <v/>
      </c>
      <c r="G181" s="155" t="e">
        <f t="shared" si="23"/>
        <v>#VALUE!</v>
      </c>
      <c r="H181" s="138" t="str">
        <f t="shared" si="29"/>
        <v/>
      </c>
      <c r="I181" s="138" t="e">
        <f t="shared" si="30"/>
        <v>#VALUE!</v>
      </c>
      <c r="J181" s="151" t="str">
        <f t="shared" si="24"/>
        <v/>
      </c>
      <c r="K181" s="233" t="e">
        <f t="shared" si="31"/>
        <v>#VALUE!</v>
      </c>
      <c r="M181" s="62">
        <f t="shared" si="32"/>
        <v>0</v>
      </c>
    </row>
    <row r="182" spans="1:13">
      <c r="A182" s="82" t="str">
        <f t="shared" si="25"/>
        <v/>
      </c>
      <c r="B182" s="83" t="str">
        <f t="shared" si="26"/>
        <v/>
      </c>
      <c r="C182" s="94"/>
      <c r="D182" s="140" t="str">
        <f t="shared" si="27"/>
        <v/>
      </c>
      <c r="E182" s="84" t="str">
        <f t="shared" si="33"/>
        <v/>
      </c>
      <c r="F182" s="251" t="str">
        <f t="shared" si="28"/>
        <v/>
      </c>
      <c r="G182" s="155" t="e">
        <f t="shared" si="23"/>
        <v>#VALUE!</v>
      </c>
      <c r="H182" s="138" t="str">
        <f t="shared" si="29"/>
        <v/>
      </c>
      <c r="I182" s="138" t="e">
        <f t="shared" si="30"/>
        <v>#VALUE!</v>
      </c>
      <c r="J182" s="151" t="str">
        <f t="shared" si="24"/>
        <v/>
      </c>
      <c r="K182" s="233" t="e">
        <f t="shared" si="31"/>
        <v>#VALUE!</v>
      </c>
      <c r="M182" s="62">
        <f t="shared" si="32"/>
        <v>0</v>
      </c>
    </row>
    <row r="183" spans="1:13">
      <c r="A183" s="82" t="str">
        <f t="shared" si="25"/>
        <v/>
      </c>
      <c r="B183" s="83" t="str">
        <f t="shared" si="26"/>
        <v/>
      </c>
      <c r="C183" s="94"/>
      <c r="D183" s="140" t="str">
        <f t="shared" si="27"/>
        <v/>
      </c>
      <c r="E183" s="84" t="str">
        <f t="shared" si="33"/>
        <v/>
      </c>
      <c r="F183" s="251" t="str">
        <f t="shared" si="28"/>
        <v/>
      </c>
      <c r="G183" s="155" t="e">
        <f t="shared" si="23"/>
        <v>#VALUE!</v>
      </c>
      <c r="H183" s="138" t="str">
        <f t="shared" si="29"/>
        <v/>
      </c>
      <c r="I183" s="138" t="e">
        <f t="shared" si="30"/>
        <v>#VALUE!</v>
      </c>
      <c r="J183" s="151" t="str">
        <f t="shared" si="24"/>
        <v/>
      </c>
      <c r="K183" s="233" t="e">
        <f t="shared" si="31"/>
        <v>#VALUE!</v>
      </c>
      <c r="M183" s="62">
        <f t="shared" si="32"/>
        <v>0</v>
      </c>
    </row>
    <row r="184" spans="1:13">
      <c r="A184" s="82" t="str">
        <f t="shared" si="25"/>
        <v/>
      </c>
      <c r="B184" s="83" t="str">
        <f t="shared" si="26"/>
        <v/>
      </c>
      <c r="C184" s="94"/>
      <c r="D184" s="140" t="str">
        <f t="shared" si="27"/>
        <v/>
      </c>
      <c r="E184" s="84" t="str">
        <f t="shared" si="33"/>
        <v/>
      </c>
      <c r="F184" s="251" t="str">
        <f t="shared" si="28"/>
        <v/>
      </c>
      <c r="G184" s="155" t="e">
        <f t="shared" si="23"/>
        <v>#VALUE!</v>
      </c>
      <c r="H184" s="138" t="str">
        <f t="shared" si="29"/>
        <v/>
      </c>
      <c r="I184" s="138" t="e">
        <f t="shared" si="30"/>
        <v>#VALUE!</v>
      </c>
      <c r="J184" s="151" t="str">
        <f t="shared" si="24"/>
        <v/>
      </c>
      <c r="K184" s="233" t="e">
        <f t="shared" si="31"/>
        <v>#VALUE!</v>
      </c>
      <c r="M184" s="62">
        <f t="shared" si="32"/>
        <v>0</v>
      </c>
    </row>
    <row r="185" spans="1:13">
      <c r="A185" s="82" t="str">
        <f t="shared" si="25"/>
        <v/>
      </c>
      <c r="B185" s="83" t="str">
        <f t="shared" si="26"/>
        <v/>
      </c>
      <c r="C185" s="94"/>
      <c r="D185" s="140" t="str">
        <f t="shared" si="27"/>
        <v/>
      </c>
      <c r="E185" s="84" t="str">
        <f t="shared" si="33"/>
        <v/>
      </c>
      <c r="F185" s="251" t="str">
        <f t="shared" si="28"/>
        <v/>
      </c>
      <c r="G185" s="155" t="e">
        <f t="shared" si="23"/>
        <v>#VALUE!</v>
      </c>
      <c r="H185" s="138" t="str">
        <f t="shared" si="29"/>
        <v/>
      </c>
      <c r="I185" s="138" t="e">
        <f t="shared" si="30"/>
        <v>#VALUE!</v>
      </c>
      <c r="J185" s="151" t="str">
        <f t="shared" si="24"/>
        <v/>
      </c>
      <c r="K185" s="233" t="e">
        <f t="shared" si="31"/>
        <v>#VALUE!</v>
      </c>
      <c r="M185" s="62">
        <f t="shared" si="32"/>
        <v>0</v>
      </c>
    </row>
    <row r="186" spans="1:13">
      <c r="A186" s="82" t="str">
        <f t="shared" si="25"/>
        <v/>
      </c>
      <c r="B186" s="83" t="str">
        <f t="shared" si="26"/>
        <v/>
      </c>
      <c r="C186" s="94"/>
      <c r="D186" s="140" t="str">
        <f t="shared" si="27"/>
        <v/>
      </c>
      <c r="E186" s="84" t="str">
        <f t="shared" si="33"/>
        <v/>
      </c>
      <c r="F186" s="251" t="str">
        <f t="shared" si="28"/>
        <v/>
      </c>
      <c r="G186" s="155" t="e">
        <f t="shared" si="23"/>
        <v>#VALUE!</v>
      </c>
      <c r="H186" s="138" t="str">
        <f t="shared" si="29"/>
        <v/>
      </c>
      <c r="I186" s="138" t="e">
        <f t="shared" si="30"/>
        <v>#VALUE!</v>
      </c>
      <c r="J186" s="151" t="str">
        <f t="shared" si="24"/>
        <v/>
      </c>
      <c r="K186" s="233" t="e">
        <f t="shared" si="31"/>
        <v>#VALUE!</v>
      </c>
      <c r="M186" s="62">
        <f t="shared" si="32"/>
        <v>0</v>
      </c>
    </row>
    <row r="187" spans="1:13">
      <c r="A187" s="82" t="str">
        <f t="shared" si="25"/>
        <v/>
      </c>
      <c r="B187" s="83" t="str">
        <f t="shared" si="26"/>
        <v/>
      </c>
      <c r="C187" s="94"/>
      <c r="D187" s="140" t="str">
        <f t="shared" si="27"/>
        <v/>
      </c>
      <c r="E187" s="84" t="str">
        <f t="shared" si="33"/>
        <v/>
      </c>
      <c r="F187" s="251" t="str">
        <f t="shared" si="28"/>
        <v/>
      </c>
      <c r="G187" s="155" t="e">
        <f t="shared" si="23"/>
        <v>#VALUE!</v>
      </c>
      <c r="H187" s="138" t="str">
        <f t="shared" si="29"/>
        <v/>
      </c>
      <c r="I187" s="138" t="e">
        <f t="shared" si="30"/>
        <v>#VALUE!</v>
      </c>
      <c r="J187" s="151" t="str">
        <f t="shared" si="24"/>
        <v/>
      </c>
      <c r="K187" s="233" t="e">
        <f t="shared" si="31"/>
        <v>#VALUE!</v>
      </c>
      <c r="M187" s="62">
        <f t="shared" si="32"/>
        <v>0</v>
      </c>
    </row>
    <row r="188" spans="1:13">
      <c r="A188" s="82" t="str">
        <f t="shared" si="25"/>
        <v/>
      </c>
      <c r="B188" s="83" t="str">
        <f t="shared" si="26"/>
        <v/>
      </c>
      <c r="C188" s="94"/>
      <c r="D188" s="140" t="str">
        <f t="shared" si="27"/>
        <v/>
      </c>
      <c r="E188" s="84" t="str">
        <f t="shared" si="33"/>
        <v/>
      </c>
      <c r="F188" s="251" t="str">
        <f t="shared" si="28"/>
        <v/>
      </c>
      <c r="G188" s="155" t="e">
        <f t="shared" si="23"/>
        <v>#VALUE!</v>
      </c>
      <c r="H188" s="138" t="str">
        <f t="shared" si="29"/>
        <v/>
      </c>
      <c r="I188" s="138" t="e">
        <f t="shared" si="30"/>
        <v>#VALUE!</v>
      </c>
      <c r="J188" s="151" t="str">
        <f t="shared" si="24"/>
        <v/>
      </c>
      <c r="K188" s="233" t="e">
        <f t="shared" si="31"/>
        <v>#VALUE!</v>
      </c>
      <c r="M188" s="62">
        <f t="shared" si="32"/>
        <v>0</v>
      </c>
    </row>
    <row r="189" spans="1:13">
      <c r="A189" s="82" t="str">
        <f t="shared" si="25"/>
        <v/>
      </c>
      <c r="B189" s="83" t="str">
        <f t="shared" si="26"/>
        <v/>
      </c>
      <c r="C189" s="94"/>
      <c r="D189" s="140" t="str">
        <f t="shared" si="27"/>
        <v/>
      </c>
      <c r="E189" s="84" t="str">
        <f t="shared" si="33"/>
        <v/>
      </c>
      <c r="F189" s="251" t="str">
        <f t="shared" si="28"/>
        <v/>
      </c>
      <c r="G189" s="155" t="e">
        <f t="shared" si="23"/>
        <v>#VALUE!</v>
      </c>
      <c r="H189" s="138" t="str">
        <f t="shared" si="29"/>
        <v/>
      </c>
      <c r="I189" s="138" t="e">
        <f t="shared" si="30"/>
        <v>#VALUE!</v>
      </c>
      <c r="J189" s="151" t="str">
        <f t="shared" si="24"/>
        <v/>
      </c>
      <c r="K189" s="233" t="e">
        <f t="shared" si="31"/>
        <v>#VALUE!</v>
      </c>
      <c r="M189" s="62">
        <f t="shared" si="32"/>
        <v>0</v>
      </c>
    </row>
    <row r="190" spans="1:13">
      <c r="A190" s="82" t="str">
        <f t="shared" si="25"/>
        <v/>
      </c>
      <c r="B190" s="83" t="str">
        <f t="shared" si="26"/>
        <v/>
      </c>
      <c r="C190" s="94"/>
      <c r="D190" s="140" t="str">
        <f t="shared" si="27"/>
        <v/>
      </c>
      <c r="E190" s="84" t="str">
        <f t="shared" si="33"/>
        <v/>
      </c>
      <c r="F190" s="251" t="str">
        <f t="shared" si="28"/>
        <v/>
      </c>
      <c r="G190" s="155" t="e">
        <f t="shared" si="23"/>
        <v>#VALUE!</v>
      </c>
      <c r="H190" s="138" t="str">
        <f t="shared" si="29"/>
        <v/>
      </c>
      <c r="I190" s="138" t="e">
        <f t="shared" si="30"/>
        <v>#VALUE!</v>
      </c>
      <c r="J190" s="151" t="str">
        <f t="shared" si="24"/>
        <v/>
      </c>
      <c r="K190" s="233" t="e">
        <f t="shared" si="31"/>
        <v>#VALUE!</v>
      </c>
      <c r="M190" s="62">
        <f t="shared" si="32"/>
        <v>0</v>
      </c>
    </row>
    <row r="191" spans="1:13">
      <c r="A191" s="82" t="str">
        <f t="shared" si="25"/>
        <v/>
      </c>
      <c r="B191" s="83" t="str">
        <f t="shared" si="26"/>
        <v/>
      </c>
      <c r="C191" s="94"/>
      <c r="D191" s="140" t="str">
        <f t="shared" si="27"/>
        <v/>
      </c>
      <c r="E191" s="84" t="str">
        <f t="shared" si="33"/>
        <v/>
      </c>
      <c r="F191" s="251" t="str">
        <f t="shared" si="28"/>
        <v/>
      </c>
      <c r="G191" s="155" t="e">
        <f t="shared" si="23"/>
        <v>#VALUE!</v>
      </c>
      <c r="H191" s="138" t="str">
        <f t="shared" si="29"/>
        <v/>
      </c>
      <c r="I191" s="138" t="e">
        <f t="shared" si="30"/>
        <v>#VALUE!</v>
      </c>
      <c r="J191" s="151" t="str">
        <f t="shared" si="24"/>
        <v/>
      </c>
      <c r="K191" s="233" t="e">
        <f t="shared" si="31"/>
        <v>#VALUE!</v>
      </c>
      <c r="M191" s="62">
        <f t="shared" si="32"/>
        <v>0</v>
      </c>
    </row>
    <row r="192" spans="1:13">
      <c r="A192" s="82" t="str">
        <f t="shared" si="25"/>
        <v/>
      </c>
      <c r="B192" s="83" t="str">
        <f t="shared" si="26"/>
        <v/>
      </c>
      <c r="C192" s="94"/>
      <c r="D192" s="140" t="str">
        <f t="shared" si="27"/>
        <v/>
      </c>
      <c r="E192" s="84" t="str">
        <f t="shared" si="33"/>
        <v/>
      </c>
      <c r="F192" s="251" t="str">
        <f t="shared" si="28"/>
        <v/>
      </c>
      <c r="G192" s="155" t="e">
        <f t="shared" si="23"/>
        <v>#VALUE!</v>
      </c>
      <c r="H192" s="138" t="str">
        <f t="shared" si="29"/>
        <v/>
      </c>
      <c r="I192" s="138" t="e">
        <f t="shared" si="30"/>
        <v>#VALUE!</v>
      </c>
      <c r="J192" s="151" t="str">
        <f t="shared" si="24"/>
        <v/>
      </c>
      <c r="K192" s="233" t="e">
        <f t="shared" si="31"/>
        <v>#VALUE!</v>
      </c>
      <c r="M192" s="62">
        <f t="shared" si="32"/>
        <v>0</v>
      </c>
    </row>
    <row r="193" spans="1:13">
      <c r="A193" s="82" t="str">
        <f t="shared" si="25"/>
        <v/>
      </c>
      <c r="B193" s="83" t="str">
        <f t="shared" si="26"/>
        <v/>
      </c>
      <c r="C193" s="94"/>
      <c r="D193" s="140" t="str">
        <f t="shared" si="27"/>
        <v/>
      </c>
      <c r="E193" s="84" t="str">
        <f t="shared" si="33"/>
        <v/>
      </c>
      <c r="F193" s="251" t="str">
        <f t="shared" si="28"/>
        <v/>
      </c>
      <c r="G193" s="155" t="e">
        <f t="shared" si="23"/>
        <v>#VALUE!</v>
      </c>
      <c r="H193" s="138" t="str">
        <f t="shared" si="29"/>
        <v/>
      </c>
      <c r="I193" s="138" t="e">
        <f t="shared" si="30"/>
        <v>#VALUE!</v>
      </c>
      <c r="J193" s="151" t="str">
        <f t="shared" si="24"/>
        <v/>
      </c>
      <c r="K193" s="233" t="e">
        <f t="shared" si="31"/>
        <v>#VALUE!</v>
      </c>
      <c r="M193" s="62">
        <f t="shared" si="32"/>
        <v>0</v>
      </c>
    </row>
    <row r="194" spans="1:13">
      <c r="A194" s="82" t="str">
        <f t="shared" si="25"/>
        <v/>
      </c>
      <c r="B194" s="83" t="str">
        <f t="shared" si="26"/>
        <v/>
      </c>
      <c r="C194" s="94"/>
      <c r="D194" s="140" t="str">
        <f t="shared" si="27"/>
        <v/>
      </c>
      <c r="E194" s="84" t="str">
        <f t="shared" si="33"/>
        <v/>
      </c>
      <c r="F194" s="251" t="str">
        <f t="shared" si="28"/>
        <v/>
      </c>
      <c r="G194" s="155" t="e">
        <f t="shared" si="23"/>
        <v>#VALUE!</v>
      </c>
      <c r="H194" s="138" t="str">
        <f t="shared" si="29"/>
        <v/>
      </c>
      <c r="I194" s="138" t="e">
        <f t="shared" si="30"/>
        <v>#VALUE!</v>
      </c>
      <c r="J194" s="151" t="str">
        <f t="shared" si="24"/>
        <v/>
      </c>
      <c r="K194" s="233" t="e">
        <f t="shared" si="31"/>
        <v>#VALUE!</v>
      </c>
      <c r="M194" s="62">
        <f t="shared" si="32"/>
        <v>0</v>
      </c>
    </row>
    <row r="195" spans="1:13">
      <c r="A195" s="82" t="str">
        <f t="shared" si="25"/>
        <v/>
      </c>
      <c r="B195" s="83" t="str">
        <f t="shared" si="26"/>
        <v/>
      </c>
      <c r="C195" s="94"/>
      <c r="D195" s="140" t="str">
        <f t="shared" si="27"/>
        <v/>
      </c>
      <c r="E195" s="84" t="str">
        <f t="shared" si="33"/>
        <v/>
      </c>
      <c r="F195" s="251" t="str">
        <f t="shared" si="28"/>
        <v/>
      </c>
      <c r="G195" s="155" t="e">
        <f t="shared" si="23"/>
        <v>#VALUE!</v>
      </c>
      <c r="H195" s="138" t="str">
        <f t="shared" si="29"/>
        <v/>
      </c>
      <c r="I195" s="138" t="e">
        <f t="shared" si="30"/>
        <v>#VALUE!</v>
      </c>
      <c r="J195" s="151" t="str">
        <f t="shared" si="24"/>
        <v/>
      </c>
      <c r="K195" s="233" t="e">
        <f t="shared" si="31"/>
        <v>#VALUE!</v>
      </c>
      <c r="M195" s="62">
        <f t="shared" si="32"/>
        <v>0</v>
      </c>
    </row>
    <row r="196" spans="1:13">
      <c r="A196" s="82" t="str">
        <f t="shared" si="25"/>
        <v/>
      </c>
      <c r="B196" s="83" t="str">
        <f t="shared" si="26"/>
        <v/>
      </c>
      <c r="C196" s="94"/>
      <c r="D196" s="140" t="str">
        <f t="shared" si="27"/>
        <v/>
      </c>
      <c r="E196" s="84" t="str">
        <f t="shared" si="33"/>
        <v/>
      </c>
      <c r="F196" s="251" t="str">
        <f t="shared" si="28"/>
        <v/>
      </c>
      <c r="G196" s="155" t="e">
        <f t="shared" si="23"/>
        <v>#VALUE!</v>
      </c>
      <c r="H196" s="138" t="str">
        <f t="shared" si="29"/>
        <v/>
      </c>
      <c r="I196" s="138" t="e">
        <f t="shared" si="30"/>
        <v>#VALUE!</v>
      </c>
      <c r="J196" s="151" t="str">
        <f t="shared" si="24"/>
        <v/>
      </c>
      <c r="K196" s="233" t="e">
        <f t="shared" si="31"/>
        <v>#VALUE!</v>
      </c>
      <c r="M196" s="62">
        <f t="shared" si="32"/>
        <v>0</v>
      </c>
    </row>
    <row r="197" spans="1:13">
      <c r="A197" s="82" t="str">
        <f t="shared" si="25"/>
        <v/>
      </c>
      <c r="B197" s="83" t="str">
        <f t="shared" si="26"/>
        <v/>
      </c>
      <c r="C197" s="94"/>
      <c r="D197" s="140" t="str">
        <f t="shared" si="27"/>
        <v/>
      </c>
      <c r="E197" s="84" t="str">
        <f t="shared" si="33"/>
        <v/>
      </c>
      <c r="F197" s="251" t="str">
        <f t="shared" si="28"/>
        <v/>
      </c>
      <c r="G197" s="155" t="e">
        <f t="shared" si="23"/>
        <v>#VALUE!</v>
      </c>
      <c r="H197" s="138" t="str">
        <f t="shared" si="29"/>
        <v/>
      </c>
      <c r="I197" s="138" t="e">
        <f t="shared" si="30"/>
        <v>#VALUE!</v>
      </c>
      <c r="J197" s="151" t="str">
        <f t="shared" si="24"/>
        <v/>
      </c>
      <c r="K197" s="233" t="e">
        <f t="shared" si="31"/>
        <v>#VALUE!</v>
      </c>
      <c r="M197" s="62">
        <f t="shared" si="32"/>
        <v>0</v>
      </c>
    </row>
    <row r="198" spans="1:13">
      <c r="A198" s="82" t="str">
        <f t="shared" si="25"/>
        <v/>
      </c>
      <c r="B198" s="83" t="str">
        <f t="shared" si="26"/>
        <v/>
      </c>
      <c r="C198" s="94"/>
      <c r="D198" s="140" t="str">
        <f t="shared" si="27"/>
        <v/>
      </c>
      <c r="E198" s="84" t="str">
        <f t="shared" si="33"/>
        <v/>
      </c>
      <c r="F198" s="251" t="str">
        <f t="shared" si="28"/>
        <v/>
      </c>
      <c r="G198" s="155" t="e">
        <f t="shared" si="23"/>
        <v>#VALUE!</v>
      </c>
      <c r="H198" s="138" t="str">
        <f t="shared" si="29"/>
        <v/>
      </c>
      <c r="I198" s="138" t="e">
        <f t="shared" si="30"/>
        <v>#VALUE!</v>
      </c>
      <c r="J198" s="151" t="str">
        <f t="shared" si="24"/>
        <v/>
      </c>
      <c r="K198" s="233" t="e">
        <f t="shared" si="31"/>
        <v>#VALUE!</v>
      </c>
      <c r="M198" s="62">
        <f t="shared" si="32"/>
        <v>0</v>
      </c>
    </row>
    <row r="199" spans="1:13">
      <c r="A199" s="82" t="str">
        <f t="shared" si="25"/>
        <v/>
      </c>
      <c r="B199" s="83" t="str">
        <f t="shared" si="26"/>
        <v/>
      </c>
      <c r="C199" s="94"/>
      <c r="D199" s="140" t="str">
        <f t="shared" si="27"/>
        <v/>
      </c>
      <c r="E199" s="84" t="str">
        <f t="shared" si="33"/>
        <v/>
      </c>
      <c r="F199" s="251" t="str">
        <f t="shared" si="28"/>
        <v/>
      </c>
      <c r="G199" s="155" t="e">
        <f t="shared" si="23"/>
        <v>#VALUE!</v>
      </c>
      <c r="H199" s="138" t="str">
        <f t="shared" si="29"/>
        <v/>
      </c>
      <c r="I199" s="138" t="e">
        <f t="shared" si="30"/>
        <v>#VALUE!</v>
      </c>
      <c r="J199" s="151" t="str">
        <f t="shared" si="24"/>
        <v/>
      </c>
      <c r="K199" s="233" t="e">
        <f t="shared" si="31"/>
        <v>#VALUE!</v>
      </c>
      <c r="M199" s="62">
        <f t="shared" si="32"/>
        <v>0</v>
      </c>
    </row>
    <row r="200" spans="1:13">
      <c r="A200" s="82" t="str">
        <f t="shared" si="25"/>
        <v/>
      </c>
      <c r="B200" s="83" t="str">
        <f t="shared" si="26"/>
        <v/>
      </c>
      <c r="C200" s="94"/>
      <c r="D200" s="140" t="str">
        <f t="shared" si="27"/>
        <v/>
      </c>
      <c r="E200" s="84" t="str">
        <f t="shared" si="33"/>
        <v/>
      </c>
      <c r="F200" s="251" t="str">
        <f t="shared" si="28"/>
        <v/>
      </c>
      <c r="G200" s="155" t="e">
        <f t="shared" si="23"/>
        <v>#VALUE!</v>
      </c>
      <c r="H200" s="138" t="str">
        <f t="shared" si="29"/>
        <v/>
      </c>
      <c r="I200" s="138" t="e">
        <f t="shared" si="30"/>
        <v>#VALUE!</v>
      </c>
      <c r="J200" s="151" t="str">
        <f t="shared" si="24"/>
        <v/>
      </c>
      <c r="K200" s="233" t="e">
        <f t="shared" si="31"/>
        <v>#VALUE!</v>
      </c>
      <c r="M200" s="62">
        <f t="shared" si="32"/>
        <v>0</v>
      </c>
    </row>
    <row r="201" spans="1:13">
      <c r="A201" s="82" t="str">
        <f t="shared" si="25"/>
        <v/>
      </c>
      <c r="B201" s="83" t="str">
        <f t="shared" si="26"/>
        <v/>
      </c>
      <c r="C201" s="94"/>
      <c r="D201" s="140" t="str">
        <f t="shared" si="27"/>
        <v/>
      </c>
      <c r="E201" s="84" t="str">
        <f t="shared" si="33"/>
        <v/>
      </c>
      <c r="F201" s="251" t="str">
        <f t="shared" si="28"/>
        <v/>
      </c>
      <c r="G201" s="155" t="e">
        <f t="shared" si="23"/>
        <v>#VALUE!</v>
      </c>
      <c r="H201" s="138" t="str">
        <f t="shared" si="29"/>
        <v/>
      </c>
      <c r="I201" s="138" t="e">
        <f t="shared" si="30"/>
        <v>#VALUE!</v>
      </c>
      <c r="J201" s="151" t="str">
        <f t="shared" si="24"/>
        <v/>
      </c>
      <c r="K201" s="233" t="e">
        <f t="shared" si="31"/>
        <v>#VALUE!</v>
      </c>
      <c r="M201" s="62">
        <f t="shared" si="32"/>
        <v>0</v>
      </c>
    </row>
    <row r="202" spans="1:13">
      <c r="A202" s="82" t="str">
        <f t="shared" si="25"/>
        <v/>
      </c>
      <c r="B202" s="83" t="str">
        <f t="shared" si="26"/>
        <v/>
      </c>
      <c r="C202" s="94"/>
      <c r="D202" s="140" t="str">
        <f t="shared" si="27"/>
        <v/>
      </c>
      <c r="E202" s="84" t="str">
        <f t="shared" si="33"/>
        <v/>
      </c>
      <c r="F202" s="251" t="str">
        <f t="shared" si="28"/>
        <v/>
      </c>
      <c r="G202" s="155" t="e">
        <f t="shared" si="23"/>
        <v>#VALUE!</v>
      </c>
      <c r="H202" s="138" t="str">
        <f t="shared" si="29"/>
        <v/>
      </c>
      <c r="I202" s="138" t="e">
        <f t="shared" si="30"/>
        <v>#VALUE!</v>
      </c>
      <c r="J202" s="151" t="str">
        <f t="shared" si="24"/>
        <v/>
      </c>
      <c r="K202" s="233" t="e">
        <f t="shared" si="31"/>
        <v>#VALUE!</v>
      </c>
      <c r="M202" s="62">
        <f t="shared" si="32"/>
        <v>0</v>
      </c>
    </row>
    <row r="203" spans="1:13">
      <c r="A203" s="82" t="str">
        <f t="shared" si="25"/>
        <v/>
      </c>
      <c r="B203" s="83" t="str">
        <f t="shared" si="26"/>
        <v/>
      </c>
      <c r="C203" s="94"/>
      <c r="D203" s="140" t="str">
        <f t="shared" si="27"/>
        <v/>
      </c>
      <c r="E203" s="84" t="str">
        <f t="shared" si="33"/>
        <v/>
      </c>
      <c r="F203" s="251" t="str">
        <f t="shared" si="28"/>
        <v/>
      </c>
      <c r="G203" s="155" t="e">
        <f t="shared" si="23"/>
        <v>#VALUE!</v>
      </c>
      <c r="H203" s="138" t="str">
        <f t="shared" si="29"/>
        <v/>
      </c>
      <c r="I203" s="138" t="e">
        <f t="shared" si="30"/>
        <v>#VALUE!</v>
      </c>
      <c r="J203" s="151" t="str">
        <f t="shared" si="24"/>
        <v/>
      </c>
      <c r="K203" s="233" t="e">
        <f t="shared" si="31"/>
        <v>#VALUE!</v>
      </c>
      <c r="M203" s="62">
        <f t="shared" si="32"/>
        <v>0</v>
      </c>
    </row>
    <row r="204" spans="1:13">
      <c r="A204" s="82" t="str">
        <f t="shared" si="25"/>
        <v/>
      </c>
      <c r="B204" s="83" t="str">
        <f t="shared" si="26"/>
        <v/>
      </c>
      <c r="C204" s="94"/>
      <c r="D204" s="140" t="str">
        <f t="shared" si="27"/>
        <v/>
      </c>
      <c r="E204" s="84" t="str">
        <f t="shared" si="33"/>
        <v/>
      </c>
      <c r="F204" s="251" t="str">
        <f t="shared" si="28"/>
        <v/>
      </c>
      <c r="G204" s="155" t="e">
        <f t="shared" si="23"/>
        <v>#VALUE!</v>
      </c>
      <c r="H204" s="138" t="str">
        <f t="shared" si="29"/>
        <v/>
      </c>
      <c r="I204" s="138" t="e">
        <f t="shared" si="30"/>
        <v>#VALUE!</v>
      </c>
      <c r="J204" s="151" t="str">
        <f t="shared" si="24"/>
        <v/>
      </c>
      <c r="K204" s="233" t="e">
        <f t="shared" si="31"/>
        <v>#VALUE!</v>
      </c>
      <c r="M204" s="62">
        <f t="shared" si="32"/>
        <v>0</v>
      </c>
    </row>
    <row r="205" spans="1:13">
      <c r="A205" s="82" t="str">
        <f t="shared" si="25"/>
        <v/>
      </c>
      <c r="B205" s="83" t="str">
        <f t="shared" si="26"/>
        <v/>
      </c>
      <c r="C205" s="94"/>
      <c r="D205" s="140" t="str">
        <f t="shared" si="27"/>
        <v/>
      </c>
      <c r="E205" s="84" t="str">
        <f t="shared" si="33"/>
        <v/>
      </c>
      <c r="F205" s="251" t="str">
        <f t="shared" si="28"/>
        <v/>
      </c>
      <c r="G205" s="155" t="e">
        <f t="shared" si="23"/>
        <v>#VALUE!</v>
      </c>
      <c r="H205" s="138" t="str">
        <f t="shared" si="29"/>
        <v/>
      </c>
      <c r="I205" s="138" t="e">
        <f t="shared" si="30"/>
        <v>#VALUE!</v>
      </c>
      <c r="J205" s="151" t="str">
        <f t="shared" si="24"/>
        <v/>
      </c>
      <c r="K205" s="233" t="e">
        <f t="shared" si="31"/>
        <v>#VALUE!</v>
      </c>
      <c r="M205" s="62">
        <f t="shared" si="32"/>
        <v>0</v>
      </c>
    </row>
    <row r="206" spans="1:13">
      <c r="A206" s="82" t="str">
        <f t="shared" si="25"/>
        <v/>
      </c>
      <c r="B206" s="83" t="str">
        <f t="shared" si="26"/>
        <v/>
      </c>
      <c r="C206" s="94"/>
      <c r="D206" s="140" t="str">
        <f t="shared" si="27"/>
        <v/>
      </c>
      <c r="E206" s="84" t="str">
        <f t="shared" si="33"/>
        <v/>
      </c>
      <c r="F206" s="251" t="str">
        <f t="shared" si="28"/>
        <v/>
      </c>
      <c r="G206" s="155" t="e">
        <f t="shared" si="23"/>
        <v>#VALUE!</v>
      </c>
      <c r="H206" s="138" t="str">
        <f t="shared" si="29"/>
        <v/>
      </c>
      <c r="I206" s="138" t="e">
        <f t="shared" si="30"/>
        <v>#VALUE!</v>
      </c>
      <c r="J206" s="151" t="str">
        <f t="shared" si="24"/>
        <v/>
      </c>
      <c r="K206" s="233" t="e">
        <f t="shared" si="31"/>
        <v>#VALUE!</v>
      </c>
      <c r="M206" s="62">
        <f t="shared" si="32"/>
        <v>0</v>
      </c>
    </row>
    <row r="207" spans="1:13">
      <c r="A207" s="82" t="str">
        <f t="shared" si="25"/>
        <v/>
      </c>
      <c r="B207" s="83" t="str">
        <f t="shared" si="26"/>
        <v/>
      </c>
      <c r="C207" s="94"/>
      <c r="D207" s="140" t="str">
        <f t="shared" si="27"/>
        <v/>
      </c>
      <c r="E207" s="84" t="str">
        <f t="shared" si="33"/>
        <v/>
      </c>
      <c r="F207" s="251" t="str">
        <f t="shared" si="28"/>
        <v/>
      </c>
      <c r="G207" s="155" t="e">
        <f t="shared" si="23"/>
        <v>#VALUE!</v>
      </c>
      <c r="H207" s="138" t="str">
        <f t="shared" si="29"/>
        <v/>
      </c>
      <c r="I207" s="138" t="e">
        <f t="shared" si="30"/>
        <v>#VALUE!</v>
      </c>
      <c r="J207" s="151" t="str">
        <f t="shared" si="24"/>
        <v/>
      </c>
      <c r="K207" s="233" t="e">
        <f t="shared" si="31"/>
        <v>#VALUE!</v>
      </c>
      <c r="M207" s="62">
        <f t="shared" si="32"/>
        <v>0</v>
      </c>
    </row>
    <row r="208" spans="1:13">
      <c r="A208" s="82" t="str">
        <f t="shared" si="25"/>
        <v/>
      </c>
      <c r="B208" s="83" t="str">
        <f t="shared" si="26"/>
        <v/>
      </c>
      <c r="C208" s="94"/>
      <c r="D208" s="140" t="str">
        <f t="shared" si="27"/>
        <v/>
      </c>
      <c r="E208" s="84" t="str">
        <f t="shared" si="33"/>
        <v/>
      </c>
      <c r="F208" s="251" t="str">
        <f t="shared" si="28"/>
        <v/>
      </c>
      <c r="G208" s="155" t="e">
        <f t="shared" si="23"/>
        <v>#VALUE!</v>
      </c>
      <c r="H208" s="138" t="str">
        <f t="shared" si="29"/>
        <v/>
      </c>
      <c r="I208" s="138" t="e">
        <f t="shared" si="30"/>
        <v>#VALUE!</v>
      </c>
      <c r="J208" s="151" t="str">
        <f t="shared" si="24"/>
        <v/>
      </c>
      <c r="K208" s="233" t="e">
        <f t="shared" si="31"/>
        <v>#VALUE!</v>
      </c>
      <c r="M208" s="62">
        <f t="shared" si="32"/>
        <v>0</v>
      </c>
    </row>
    <row r="209" spans="1:13">
      <c r="A209" s="82" t="str">
        <f t="shared" si="25"/>
        <v/>
      </c>
      <c r="B209" s="83" t="str">
        <f t="shared" si="26"/>
        <v/>
      </c>
      <c r="C209" s="94"/>
      <c r="D209" s="140" t="str">
        <f t="shared" si="27"/>
        <v/>
      </c>
      <c r="E209" s="84" t="str">
        <f t="shared" si="33"/>
        <v/>
      </c>
      <c r="F209" s="251" t="str">
        <f t="shared" si="28"/>
        <v/>
      </c>
      <c r="G209" s="155" t="e">
        <f t="shared" si="23"/>
        <v>#VALUE!</v>
      </c>
      <c r="H209" s="138" t="str">
        <f t="shared" si="29"/>
        <v/>
      </c>
      <c r="I209" s="138" t="e">
        <f t="shared" si="30"/>
        <v>#VALUE!</v>
      </c>
      <c r="J209" s="151" t="str">
        <f t="shared" si="24"/>
        <v/>
      </c>
      <c r="K209" s="233" t="e">
        <f t="shared" si="31"/>
        <v>#VALUE!</v>
      </c>
      <c r="M209" s="62">
        <f t="shared" si="32"/>
        <v>0</v>
      </c>
    </row>
    <row r="210" spans="1:13">
      <c r="A210" s="82" t="str">
        <f t="shared" si="25"/>
        <v/>
      </c>
      <c r="B210" s="83" t="str">
        <f t="shared" si="26"/>
        <v/>
      </c>
      <c r="C210" s="94"/>
      <c r="D210" s="140" t="str">
        <f t="shared" si="27"/>
        <v/>
      </c>
      <c r="E210" s="84" t="str">
        <f t="shared" si="33"/>
        <v/>
      </c>
      <c r="F210" s="251" t="str">
        <f t="shared" si="28"/>
        <v/>
      </c>
      <c r="G210" s="155" t="e">
        <f t="shared" si="23"/>
        <v>#VALUE!</v>
      </c>
      <c r="H210" s="138" t="str">
        <f t="shared" si="29"/>
        <v/>
      </c>
      <c r="I210" s="138" t="e">
        <f t="shared" si="30"/>
        <v>#VALUE!</v>
      </c>
      <c r="J210" s="151" t="str">
        <f t="shared" si="24"/>
        <v/>
      </c>
      <c r="K210" s="233" t="e">
        <f t="shared" si="31"/>
        <v>#VALUE!</v>
      </c>
      <c r="M210" s="62">
        <f t="shared" si="32"/>
        <v>0</v>
      </c>
    </row>
    <row r="211" spans="1:13">
      <c r="A211" s="82" t="str">
        <f t="shared" si="25"/>
        <v/>
      </c>
      <c r="B211" s="83" t="str">
        <f t="shared" si="26"/>
        <v/>
      </c>
      <c r="C211" s="94"/>
      <c r="D211" s="140" t="str">
        <f t="shared" si="27"/>
        <v/>
      </c>
      <c r="E211" s="84" t="str">
        <f t="shared" si="33"/>
        <v/>
      </c>
      <c r="F211" s="251" t="str">
        <f t="shared" si="28"/>
        <v/>
      </c>
      <c r="G211" s="155" t="e">
        <f t="shared" si="23"/>
        <v>#VALUE!</v>
      </c>
      <c r="H211" s="138" t="str">
        <f t="shared" si="29"/>
        <v/>
      </c>
      <c r="I211" s="138" t="e">
        <f t="shared" si="30"/>
        <v>#VALUE!</v>
      </c>
      <c r="J211" s="151" t="str">
        <f t="shared" si="24"/>
        <v/>
      </c>
      <c r="K211" s="233" t="e">
        <f t="shared" si="31"/>
        <v>#VALUE!</v>
      </c>
      <c r="M211" s="62">
        <f t="shared" si="32"/>
        <v>0</v>
      </c>
    </row>
    <row r="212" spans="1:13">
      <c r="A212" s="82" t="str">
        <f t="shared" si="25"/>
        <v/>
      </c>
      <c r="B212" s="83" t="str">
        <f t="shared" si="26"/>
        <v/>
      </c>
      <c r="C212" s="94"/>
      <c r="D212" s="140" t="str">
        <f t="shared" si="27"/>
        <v/>
      </c>
      <c r="E212" s="84" t="str">
        <f t="shared" si="33"/>
        <v/>
      </c>
      <c r="F212" s="251" t="str">
        <f t="shared" si="28"/>
        <v/>
      </c>
      <c r="G212" s="155" t="e">
        <f t="shared" si="23"/>
        <v>#VALUE!</v>
      </c>
      <c r="H212" s="138" t="str">
        <f t="shared" si="29"/>
        <v/>
      </c>
      <c r="I212" s="138" t="e">
        <f t="shared" si="30"/>
        <v>#VALUE!</v>
      </c>
      <c r="J212" s="151" t="str">
        <f t="shared" si="24"/>
        <v/>
      </c>
      <c r="K212" s="233" t="e">
        <f t="shared" si="31"/>
        <v>#VALUE!</v>
      </c>
      <c r="M212" s="62">
        <f t="shared" si="32"/>
        <v>0</v>
      </c>
    </row>
    <row r="213" spans="1:13">
      <c r="A213" s="82" t="str">
        <f t="shared" si="25"/>
        <v/>
      </c>
      <c r="B213" s="83" t="str">
        <f t="shared" si="26"/>
        <v/>
      </c>
      <c r="C213" s="94"/>
      <c r="D213" s="140" t="str">
        <f t="shared" si="27"/>
        <v/>
      </c>
      <c r="E213" s="84" t="str">
        <f t="shared" si="33"/>
        <v/>
      </c>
      <c r="F213" s="251" t="str">
        <f t="shared" si="28"/>
        <v/>
      </c>
      <c r="G213" s="155" t="e">
        <f t="shared" si="23"/>
        <v>#VALUE!</v>
      </c>
      <c r="H213" s="138" t="str">
        <f t="shared" si="29"/>
        <v/>
      </c>
      <c r="I213" s="138" t="e">
        <f t="shared" si="30"/>
        <v>#VALUE!</v>
      </c>
      <c r="J213" s="151" t="str">
        <f t="shared" si="24"/>
        <v/>
      </c>
      <c r="K213" s="233" t="e">
        <f t="shared" si="31"/>
        <v>#VALUE!</v>
      </c>
      <c r="M213" s="62">
        <f t="shared" si="32"/>
        <v>0</v>
      </c>
    </row>
    <row r="214" spans="1:13">
      <c r="A214" s="82" t="str">
        <f t="shared" si="25"/>
        <v/>
      </c>
      <c r="B214" s="83" t="str">
        <f t="shared" si="26"/>
        <v/>
      </c>
      <c r="C214" s="94"/>
      <c r="D214" s="140" t="str">
        <f t="shared" si="27"/>
        <v/>
      </c>
      <c r="E214" s="84" t="str">
        <f t="shared" si="33"/>
        <v/>
      </c>
      <c r="F214" s="251" t="str">
        <f t="shared" si="28"/>
        <v/>
      </c>
      <c r="G214" s="155" t="e">
        <f t="shared" ref="G214:G273" si="34">IF(AND(MONTH(E214)&gt;=$AJ$8,MONTH(E214)&lt;=$AK$8),1,0)</f>
        <v>#VALUE!</v>
      </c>
      <c r="H214" s="138" t="str">
        <f t="shared" si="29"/>
        <v/>
      </c>
      <c r="I214" s="138" t="e">
        <f t="shared" si="30"/>
        <v>#VALUE!</v>
      </c>
      <c r="J214" s="151" t="str">
        <f t="shared" ref="J214:J273" si="35">IFERROR(IF(B214="","",D214*C214*G214),"")</f>
        <v/>
      </c>
      <c r="K214" s="233" t="e">
        <f t="shared" si="31"/>
        <v>#VALUE!</v>
      </c>
      <c r="M214" s="62">
        <f t="shared" si="32"/>
        <v>0</v>
      </c>
    </row>
    <row r="215" spans="1:13">
      <c r="A215" s="82" t="str">
        <f t="shared" ref="A215:A273" si="36">IF($C$9="","",YEAR(E215))</f>
        <v/>
      </c>
      <c r="B215" s="83" t="str">
        <f t="shared" ref="B215:B273" si="37">IF(E215&gt;$C$10,"",TEXT(E215,"mmmm"))</f>
        <v/>
      </c>
      <c r="C215" s="94"/>
      <c r="D215" s="140" t="str">
        <f t="shared" ref="D215:D275" si="38">IFERROR(IF(B215="","",$C$18*I215),0)</f>
        <v/>
      </c>
      <c r="E215" s="84" t="str">
        <f t="shared" si="33"/>
        <v/>
      </c>
      <c r="F215" s="251" t="str">
        <f t="shared" ref="F215:F274" si="39">IF(C215&lt;&gt;"",C215,"")</f>
        <v/>
      </c>
      <c r="G215" s="155" t="e">
        <f t="shared" si="34"/>
        <v>#VALUE!</v>
      </c>
      <c r="H215" s="138" t="str">
        <f t="shared" ref="H215:H273" si="40">IFERROR(IF(A215="","",VLOOKUP(MONTH(E215),$AE$9:$AG$20,VLOOKUP(A215,$X$9:$AC$40,$X$7+1,0)+1,0)),"")</f>
        <v/>
      </c>
      <c r="I215" s="138" t="e">
        <f t="shared" ref="I215:I273" si="41">IF(OR(C215=0,C215="",G215=0),"",H215/AVERAGEIFS(H$22:H$273,A$22:A$273,A215,C$22:C$273,"&lt;&gt;0",G$22:G$273,1))</f>
        <v>#VALUE!</v>
      </c>
      <c r="J215" s="151" t="str">
        <f t="shared" si="35"/>
        <v/>
      </c>
      <c r="K215" s="233" t="e">
        <f t="shared" ref="K215:K274" si="42">IF(I215&lt;&gt; "",IFERROR(IF(AND(MONTH(E215)&gt;=4,MONTH(E215)&lt;=10),$I$16,$J$16)*C215,0),0)</f>
        <v>#VALUE!</v>
      </c>
      <c r="M215" s="62">
        <f t="shared" ref="M215:M273" si="43">IF(B215="",0,IF(C215&gt;=1000,ISBLANK(C215)/1+ISBLANK(D215)/1,1))</f>
        <v>0</v>
      </c>
    </row>
    <row r="216" spans="1:13">
      <c r="A216" s="82" t="str">
        <f t="shared" si="36"/>
        <v/>
      </c>
      <c r="B216" s="83" t="str">
        <f t="shared" si="37"/>
        <v/>
      </c>
      <c r="C216" s="94"/>
      <c r="D216" s="140" t="str">
        <f t="shared" si="38"/>
        <v/>
      </c>
      <c r="E216" s="84" t="str">
        <f t="shared" ref="E216:E273" si="44">IF($C$9="","",(DATE(YEAR(E215),MONTH(E215)+1,1)))</f>
        <v/>
      </c>
      <c r="F216" s="251" t="str">
        <f t="shared" si="39"/>
        <v/>
      </c>
      <c r="G216" s="155" t="e">
        <f t="shared" si="34"/>
        <v>#VALUE!</v>
      </c>
      <c r="H216" s="138" t="str">
        <f t="shared" si="40"/>
        <v/>
      </c>
      <c r="I216" s="138" t="e">
        <f t="shared" si="41"/>
        <v>#VALUE!</v>
      </c>
      <c r="J216" s="151" t="str">
        <f t="shared" si="35"/>
        <v/>
      </c>
      <c r="K216" s="233" t="e">
        <f t="shared" si="42"/>
        <v>#VALUE!</v>
      </c>
      <c r="M216" s="62">
        <f t="shared" si="43"/>
        <v>0</v>
      </c>
    </row>
    <row r="217" spans="1:13">
      <c r="A217" s="82" t="str">
        <f t="shared" si="36"/>
        <v/>
      </c>
      <c r="B217" s="83" t="str">
        <f t="shared" si="37"/>
        <v/>
      </c>
      <c r="C217" s="94"/>
      <c r="D217" s="140" t="str">
        <f t="shared" si="38"/>
        <v/>
      </c>
      <c r="E217" s="84" t="str">
        <f t="shared" si="44"/>
        <v/>
      </c>
      <c r="F217" s="251" t="str">
        <f t="shared" si="39"/>
        <v/>
      </c>
      <c r="G217" s="155" t="e">
        <f t="shared" si="34"/>
        <v>#VALUE!</v>
      </c>
      <c r="H217" s="138" t="str">
        <f t="shared" si="40"/>
        <v/>
      </c>
      <c r="I217" s="138" t="e">
        <f t="shared" si="41"/>
        <v>#VALUE!</v>
      </c>
      <c r="J217" s="151" t="str">
        <f t="shared" si="35"/>
        <v/>
      </c>
      <c r="K217" s="233" t="e">
        <f t="shared" si="42"/>
        <v>#VALUE!</v>
      </c>
      <c r="M217" s="62">
        <f t="shared" si="43"/>
        <v>0</v>
      </c>
    </row>
    <row r="218" spans="1:13">
      <c r="A218" s="82" t="str">
        <f t="shared" si="36"/>
        <v/>
      </c>
      <c r="B218" s="83" t="str">
        <f t="shared" si="37"/>
        <v/>
      </c>
      <c r="C218" s="94"/>
      <c r="D218" s="140" t="str">
        <f t="shared" si="38"/>
        <v/>
      </c>
      <c r="E218" s="84" t="str">
        <f t="shared" si="44"/>
        <v/>
      </c>
      <c r="F218" s="251" t="str">
        <f t="shared" si="39"/>
        <v/>
      </c>
      <c r="G218" s="155" t="e">
        <f t="shared" si="34"/>
        <v>#VALUE!</v>
      </c>
      <c r="H218" s="138" t="str">
        <f t="shared" si="40"/>
        <v/>
      </c>
      <c r="I218" s="138" t="e">
        <f t="shared" si="41"/>
        <v>#VALUE!</v>
      </c>
      <c r="J218" s="151" t="str">
        <f t="shared" si="35"/>
        <v/>
      </c>
      <c r="K218" s="233" t="e">
        <f t="shared" si="42"/>
        <v>#VALUE!</v>
      </c>
      <c r="M218" s="62">
        <f t="shared" si="43"/>
        <v>0</v>
      </c>
    </row>
    <row r="219" spans="1:13">
      <c r="A219" s="82" t="str">
        <f t="shared" si="36"/>
        <v/>
      </c>
      <c r="B219" s="83" t="str">
        <f t="shared" si="37"/>
        <v/>
      </c>
      <c r="C219" s="94"/>
      <c r="D219" s="140" t="str">
        <f t="shared" si="38"/>
        <v/>
      </c>
      <c r="E219" s="84" t="str">
        <f t="shared" si="44"/>
        <v/>
      </c>
      <c r="F219" s="251" t="str">
        <f t="shared" si="39"/>
        <v/>
      </c>
      <c r="G219" s="155" t="e">
        <f t="shared" si="34"/>
        <v>#VALUE!</v>
      </c>
      <c r="H219" s="138" t="str">
        <f t="shared" si="40"/>
        <v/>
      </c>
      <c r="I219" s="138" t="e">
        <f t="shared" si="41"/>
        <v>#VALUE!</v>
      </c>
      <c r="J219" s="151" t="str">
        <f t="shared" si="35"/>
        <v/>
      </c>
      <c r="K219" s="233" t="e">
        <f t="shared" si="42"/>
        <v>#VALUE!</v>
      </c>
      <c r="M219" s="62">
        <f t="shared" si="43"/>
        <v>0</v>
      </c>
    </row>
    <row r="220" spans="1:13">
      <c r="A220" s="82" t="str">
        <f t="shared" si="36"/>
        <v/>
      </c>
      <c r="B220" s="83" t="str">
        <f t="shared" si="37"/>
        <v/>
      </c>
      <c r="C220" s="94"/>
      <c r="D220" s="140" t="str">
        <f t="shared" si="38"/>
        <v/>
      </c>
      <c r="E220" s="84" t="str">
        <f t="shared" si="44"/>
        <v/>
      </c>
      <c r="F220" s="251" t="str">
        <f t="shared" si="39"/>
        <v/>
      </c>
      <c r="G220" s="155" t="e">
        <f t="shared" si="34"/>
        <v>#VALUE!</v>
      </c>
      <c r="H220" s="138" t="str">
        <f t="shared" si="40"/>
        <v/>
      </c>
      <c r="I220" s="138" t="e">
        <f t="shared" si="41"/>
        <v>#VALUE!</v>
      </c>
      <c r="J220" s="151" t="str">
        <f t="shared" si="35"/>
        <v/>
      </c>
      <c r="K220" s="233" t="e">
        <f t="shared" si="42"/>
        <v>#VALUE!</v>
      </c>
      <c r="M220" s="62">
        <f t="shared" si="43"/>
        <v>0</v>
      </c>
    </row>
    <row r="221" spans="1:13">
      <c r="A221" s="82" t="str">
        <f t="shared" si="36"/>
        <v/>
      </c>
      <c r="B221" s="83" t="str">
        <f t="shared" si="37"/>
        <v/>
      </c>
      <c r="C221" s="94"/>
      <c r="D221" s="140" t="str">
        <f t="shared" si="38"/>
        <v/>
      </c>
      <c r="E221" s="84" t="str">
        <f t="shared" si="44"/>
        <v/>
      </c>
      <c r="F221" s="251" t="str">
        <f t="shared" si="39"/>
        <v/>
      </c>
      <c r="G221" s="155" t="e">
        <f t="shared" si="34"/>
        <v>#VALUE!</v>
      </c>
      <c r="H221" s="138" t="str">
        <f t="shared" si="40"/>
        <v/>
      </c>
      <c r="I221" s="138" t="e">
        <f t="shared" si="41"/>
        <v>#VALUE!</v>
      </c>
      <c r="J221" s="151" t="str">
        <f t="shared" si="35"/>
        <v/>
      </c>
      <c r="K221" s="233" t="e">
        <f t="shared" si="42"/>
        <v>#VALUE!</v>
      </c>
      <c r="M221" s="62">
        <f t="shared" si="43"/>
        <v>0</v>
      </c>
    </row>
    <row r="222" spans="1:13">
      <c r="A222" s="82" t="str">
        <f t="shared" si="36"/>
        <v/>
      </c>
      <c r="B222" s="83" t="str">
        <f t="shared" si="37"/>
        <v/>
      </c>
      <c r="C222" s="94"/>
      <c r="D222" s="140" t="str">
        <f t="shared" si="38"/>
        <v/>
      </c>
      <c r="E222" s="84" t="str">
        <f t="shared" si="44"/>
        <v/>
      </c>
      <c r="F222" s="251" t="str">
        <f t="shared" si="39"/>
        <v/>
      </c>
      <c r="G222" s="155" t="e">
        <f t="shared" si="34"/>
        <v>#VALUE!</v>
      </c>
      <c r="H222" s="138" t="str">
        <f t="shared" si="40"/>
        <v/>
      </c>
      <c r="I222" s="138" t="e">
        <f t="shared" si="41"/>
        <v>#VALUE!</v>
      </c>
      <c r="J222" s="151" t="str">
        <f t="shared" si="35"/>
        <v/>
      </c>
      <c r="K222" s="233" t="e">
        <f t="shared" si="42"/>
        <v>#VALUE!</v>
      </c>
      <c r="M222" s="62">
        <f t="shared" si="43"/>
        <v>0</v>
      </c>
    </row>
    <row r="223" spans="1:13">
      <c r="A223" s="82" t="str">
        <f t="shared" si="36"/>
        <v/>
      </c>
      <c r="B223" s="83" t="str">
        <f t="shared" si="37"/>
        <v/>
      </c>
      <c r="C223" s="94"/>
      <c r="D223" s="140" t="str">
        <f t="shared" si="38"/>
        <v/>
      </c>
      <c r="E223" s="84" t="str">
        <f t="shared" si="44"/>
        <v/>
      </c>
      <c r="F223" s="251" t="str">
        <f t="shared" si="39"/>
        <v/>
      </c>
      <c r="G223" s="155" t="e">
        <f t="shared" si="34"/>
        <v>#VALUE!</v>
      </c>
      <c r="H223" s="138" t="str">
        <f t="shared" si="40"/>
        <v/>
      </c>
      <c r="I223" s="138" t="e">
        <f t="shared" si="41"/>
        <v>#VALUE!</v>
      </c>
      <c r="J223" s="151" t="str">
        <f t="shared" si="35"/>
        <v/>
      </c>
      <c r="K223" s="233" t="e">
        <f t="shared" si="42"/>
        <v>#VALUE!</v>
      </c>
      <c r="M223" s="62">
        <f t="shared" si="43"/>
        <v>0</v>
      </c>
    </row>
    <row r="224" spans="1:13">
      <c r="A224" s="82" t="str">
        <f t="shared" si="36"/>
        <v/>
      </c>
      <c r="B224" s="83" t="str">
        <f t="shared" si="37"/>
        <v/>
      </c>
      <c r="C224" s="94"/>
      <c r="D224" s="140" t="str">
        <f t="shared" si="38"/>
        <v/>
      </c>
      <c r="E224" s="84" t="str">
        <f t="shared" si="44"/>
        <v/>
      </c>
      <c r="F224" s="251" t="str">
        <f t="shared" si="39"/>
        <v/>
      </c>
      <c r="G224" s="155" t="e">
        <f t="shared" si="34"/>
        <v>#VALUE!</v>
      </c>
      <c r="H224" s="138" t="str">
        <f t="shared" si="40"/>
        <v/>
      </c>
      <c r="I224" s="138" t="e">
        <f t="shared" si="41"/>
        <v>#VALUE!</v>
      </c>
      <c r="J224" s="151" t="str">
        <f t="shared" si="35"/>
        <v/>
      </c>
      <c r="K224" s="233" t="e">
        <f t="shared" si="42"/>
        <v>#VALUE!</v>
      </c>
      <c r="M224" s="62">
        <f t="shared" si="43"/>
        <v>0</v>
      </c>
    </row>
    <row r="225" spans="1:13">
      <c r="A225" s="82" t="str">
        <f t="shared" si="36"/>
        <v/>
      </c>
      <c r="B225" s="83" t="str">
        <f t="shared" si="37"/>
        <v/>
      </c>
      <c r="C225" s="94"/>
      <c r="D225" s="140" t="str">
        <f t="shared" si="38"/>
        <v/>
      </c>
      <c r="E225" s="84" t="str">
        <f t="shared" si="44"/>
        <v/>
      </c>
      <c r="F225" s="251" t="str">
        <f t="shared" si="39"/>
        <v/>
      </c>
      <c r="G225" s="155" t="e">
        <f t="shared" si="34"/>
        <v>#VALUE!</v>
      </c>
      <c r="H225" s="138" t="str">
        <f t="shared" si="40"/>
        <v/>
      </c>
      <c r="I225" s="138" t="e">
        <f t="shared" si="41"/>
        <v>#VALUE!</v>
      </c>
      <c r="J225" s="151" t="str">
        <f t="shared" si="35"/>
        <v/>
      </c>
      <c r="K225" s="233" t="e">
        <f t="shared" si="42"/>
        <v>#VALUE!</v>
      </c>
      <c r="M225" s="62">
        <f t="shared" si="43"/>
        <v>0</v>
      </c>
    </row>
    <row r="226" spans="1:13">
      <c r="A226" s="82" t="str">
        <f t="shared" si="36"/>
        <v/>
      </c>
      <c r="B226" s="83" t="str">
        <f t="shared" si="37"/>
        <v/>
      </c>
      <c r="C226" s="94"/>
      <c r="D226" s="140" t="str">
        <f t="shared" si="38"/>
        <v/>
      </c>
      <c r="E226" s="84" t="str">
        <f t="shared" si="44"/>
        <v/>
      </c>
      <c r="F226" s="251" t="str">
        <f t="shared" si="39"/>
        <v/>
      </c>
      <c r="G226" s="155" t="e">
        <f t="shared" si="34"/>
        <v>#VALUE!</v>
      </c>
      <c r="H226" s="138" t="str">
        <f t="shared" si="40"/>
        <v/>
      </c>
      <c r="I226" s="138" t="e">
        <f t="shared" si="41"/>
        <v>#VALUE!</v>
      </c>
      <c r="J226" s="151" t="str">
        <f t="shared" si="35"/>
        <v/>
      </c>
      <c r="K226" s="233" t="e">
        <f t="shared" si="42"/>
        <v>#VALUE!</v>
      </c>
      <c r="M226" s="62">
        <f t="shared" si="43"/>
        <v>0</v>
      </c>
    </row>
    <row r="227" spans="1:13">
      <c r="A227" s="82" t="str">
        <f t="shared" si="36"/>
        <v/>
      </c>
      <c r="B227" s="83" t="str">
        <f t="shared" si="37"/>
        <v/>
      </c>
      <c r="C227" s="94"/>
      <c r="D227" s="140" t="str">
        <f t="shared" si="38"/>
        <v/>
      </c>
      <c r="E227" s="84" t="str">
        <f t="shared" si="44"/>
        <v/>
      </c>
      <c r="F227" s="251" t="str">
        <f t="shared" si="39"/>
        <v/>
      </c>
      <c r="G227" s="155" t="e">
        <f t="shared" si="34"/>
        <v>#VALUE!</v>
      </c>
      <c r="H227" s="138" t="str">
        <f t="shared" si="40"/>
        <v/>
      </c>
      <c r="I227" s="138" t="e">
        <f t="shared" si="41"/>
        <v>#VALUE!</v>
      </c>
      <c r="J227" s="151" t="str">
        <f t="shared" si="35"/>
        <v/>
      </c>
      <c r="K227" s="233" t="e">
        <f t="shared" si="42"/>
        <v>#VALUE!</v>
      </c>
      <c r="M227" s="62">
        <f t="shared" si="43"/>
        <v>0</v>
      </c>
    </row>
    <row r="228" spans="1:13">
      <c r="A228" s="82" t="str">
        <f t="shared" si="36"/>
        <v/>
      </c>
      <c r="B228" s="83" t="str">
        <f t="shared" si="37"/>
        <v/>
      </c>
      <c r="C228" s="94"/>
      <c r="D228" s="140" t="str">
        <f t="shared" si="38"/>
        <v/>
      </c>
      <c r="E228" s="84" t="str">
        <f t="shared" si="44"/>
        <v/>
      </c>
      <c r="F228" s="251" t="str">
        <f t="shared" si="39"/>
        <v/>
      </c>
      <c r="G228" s="155" t="e">
        <f t="shared" si="34"/>
        <v>#VALUE!</v>
      </c>
      <c r="H228" s="138" t="str">
        <f t="shared" si="40"/>
        <v/>
      </c>
      <c r="I228" s="138" t="e">
        <f t="shared" si="41"/>
        <v>#VALUE!</v>
      </c>
      <c r="J228" s="151" t="str">
        <f t="shared" si="35"/>
        <v/>
      </c>
      <c r="K228" s="233" t="e">
        <f t="shared" si="42"/>
        <v>#VALUE!</v>
      </c>
      <c r="M228" s="62">
        <f t="shared" si="43"/>
        <v>0</v>
      </c>
    </row>
    <row r="229" spans="1:13">
      <c r="A229" s="82" t="str">
        <f t="shared" si="36"/>
        <v/>
      </c>
      <c r="B229" s="83" t="str">
        <f t="shared" si="37"/>
        <v/>
      </c>
      <c r="C229" s="94"/>
      <c r="D229" s="140" t="str">
        <f t="shared" si="38"/>
        <v/>
      </c>
      <c r="E229" s="84" t="str">
        <f t="shared" si="44"/>
        <v/>
      </c>
      <c r="F229" s="251" t="str">
        <f t="shared" si="39"/>
        <v/>
      </c>
      <c r="G229" s="155" t="e">
        <f t="shared" si="34"/>
        <v>#VALUE!</v>
      </c>
      <c r="H229" s="138" t="str">
        <f t="shared" si="40"/>
        <v/>
      </c>
      <c r="I229" s="138" t="e">
        <f t="shared" si="41"/>
        <v>#VALUE!</v>
      </c>
      <c r="J229" s="151" t="str">
        <f t="shared" si="35"/>
        <v/>
      </c>
      <c r="K229" s="233" t="e">
        <f t="shared" si="42"/>
        <v>#VALUE!</v>
      </c>
      <c r="M229" s="62">
        <f t="shared" si="43"/>
        <v>0</v>
      </c>
    </row>
    <row r="230" spans="1:13">
      <c r="A230" s="82" t="str">
        <f t="shared" si="36"/>
        <v/>
      </c>
      <c r="B230" s="83" t="str">
        <f t="shared" si="37"/>
        <v/>
      </c>
      <c r="C230" s="94"/>
      <c r="D230" s="140" t="str">
        <f t="shared" si="38"/>
        <v/>
      </c>
      <c r="E230" s="84" t="str">
        <f t="shared" si="44"/>
        <v/>
      </c>
      <c r="F230" s="251" t="str">
        <f t="shared" si="39"/>
        <v/>
      </c>
      <c r="G230" s="155" t="e">
        <f t="shared" si="34"/>
        <v>#VALUE!</v>
      </c>
      <c r="H230" s="138" t="str">
        <f t="shared" si="40"/>
        <v/>
      </c>
      <c r="I230" s="138" t="e">
        <f t="shared" si="41"/>
        <v>#VALUE!</v>
      </c>
      <c r="J230" s="151" t="str">
        <f t="shared" si="35"/>
        <v/>
      </c>
      <c r="K230" s="233" t="e">
        <f t="shared" si="42"/>
        <v>#VALUE!</v>
      </c>
      <c r="M230" s="62">
        <f t="shared" si="43"/>
        <v>0</v>
      </c>
    </row>
    <row r="231" spans="1:13">
      <c r="A231" s="82" t="str">
        <f t="shared" si="36"/>
        <v/>
      </c>
      <c r="B231" s="83" t="str">
        <f t="shared" si="37"/>
        <v/>
      </c>
      <c r="C231" s="94"/>
      <c r="D231" s="140" t="str">
        <f t="shared" si="38"/>
        <v/>
      </c>
      <c r="E231" s="84" t="str">
        <f t="shared" si="44"/>
        <v/>
      </c>
      <c r="F231" s="251" t="str">
        <f t="shared" si="39"/>
        <v/>
      </c>
      <c r="G231" s="155" t="e">
        <f t="shared" si="34"/>
        <v>#VALUE!</v>
      </c>
      <c r="H231" s="138" t="str">
        <f t="shared" si="40"/>
        <v/>
      </c>
      <c r="I231" s="138" t="e">
        <f t="shared" si="41"/>
        <v>#VALUE!</v>
      </c>
      <c r="J231" s="151" t="str">
        <f t="shared" si="35"/>
        <v/>
      </c>
      <c r="K231" s="233" t="e">
        <f t="shared" si="42"/>
        <v>#VALUE!</v>
      </c>
      <c r="M231" s="62">
        <f t="shared" si="43"/>
        <v>0</v>
      </c>
    </row>
    <row r="232" spans="1:13">
      <c r="A232" s="82" t="str">
        <f t="shared" si="36"/>
        <v/>
      </c>
      <c r="B232" s="83" t="str">
        <f t="shared" si="37"/>
        <v/>
      </c>
      <c r="C232" s="94"/>
      <c r="D232" s="140" t="str">
        <f t="shared" si="38"/>
        <v/>
      </c>
      <c r="E232" s="84" t="str">
        <f t="shared" si="44"/>
        <v/>
      </c>
      <c r="F232" s="251" t="str">
        <f t="shared" si="39"/>
        <v/>
      </c>
      <c r="G232" s="155" t="e">
        <f t="shared" si="34"/>
        <v>#VALUE!</v>
      </c>
      <c r="H232" s="138" t="str">
        <f t="shared" si="40"/>
        <v/>
      </c>
      <c r="I232" s="138" t="e">
        <f t="shared" si="41"/>
        <v>#VALUE!</v>
      </c>
      <c r="J232" s="151" t="str">
        <f t="shared" si="35"/>
        <v/>
      </c>
      <c r="K232" s="233" t="e">
        <f t="shared" si="42"/>
        <v>#VALUE!</v>
      </c>
      <c r="M232" s="62">
        <f t="shared" si="43"/>
        <v>0</v>
      </c>
    </row>
    <row r="233" spans="1:13">
      <c r="A233" s="82" t="str">
        <f t="shared" si="36"/>
        <v/>
      </c>
      <c r="B233" s="83" t="str">
        <f t="shared" si="37"/>
        <v/>
      </c>
      <c r="C233" s="94"/>
      <c r="D233" s="140" t="str">
        <f t="shared" si="38"/>
        <v/>
      </c>
      <c r="E233" s="84" t="str">
        <f t="shared" si="44"/>
        <v/>
      </c>
      <c r="F233" s="251" t="str">
        <f t="shared" si="39"/>
        <v/>
      </c>
      <c r="G233" s="155" t="e">
        <f t="shared" si="34"/>
        <v>#VALUE!</v>
      </c>
      <c r="H233" s="138" t="str">
        <f t="shared" si="40"/>
        <v/>
      </c>
      <c r="I233" s="138" t="e">
        <f t="shared" si="41"/>
        <v>#VALUE!</v>
      </c>
      <c r="J233" s="151" t="str">
        <f t="shared" si="35"/>
        <v/>
      </c>
      <c r="K233" s="233" t="e">
        <f t="shared" si="42"/>
        <v>#VALUE!</v>
      </c>
      <c r="M233" s="62">
        <f t="shared" si="43"/>
        <v>0</v>
      </c>
    </row>
    <row r="234" spans="1:13">
      <c r="A234" s="82" t="str">
        <f t="shared" si="36"/>
        <v/>
      </c>
      <c r="B234" s="83" t="str">
        <f t="shared" si="37"/>
        <v/>
      </c>
      <c r="C234" s="94"/>
      <c r="D234" s="140" t="str">
        <f t="shared" si="38"/>
        <v/>
      </c>
      <c r="E234" s="84" t="str">
        <f t="shared" si="44"/>
        <v/>
      </c>
      <c r="F234" s="251" t="str">
        <f t="shared" si="39"/>
        <v/>
      </c>
      <c r="G234" s="155" t="e">
        <f t="shared" si="34"/>
        <v>#VALUE!</v>
      </c>
      <c r="H234" s="138" t="str">
        <f t="shared" si="40"/>
        <v/>
      </c>
      <c r="I234" s="138" t="e">
        <f t="shared" si="41"/>
        <v>#VALUE!</v>
      </c>
      <c r="J234" s="151" t="str">
        <f t="shared" si="35"/>
        <v/>
      </c>
      <c r="K234" s="233" t="e">
        <f t="shared" si="42"/>
        <v>#VALUE!</v>
      </c>
      <c r="M234" s="62">
        <f t="shared" si="43"/>
        <v>0</v>
      </c>
    </row>
    <row r="235" spans="1:13">
      <c r="A235" s="82" t="str">
        <f t="shared" si="36"/>
        <v/>
      </c>
      <c r="B235" s="83" t="str">
        <f t="shared" si="37"/>
        <v/>
      </c>
      <c r="C235" s="94"/>
      <c r="D235" s="140" t="str">
        <f t="shared" si="38"/>
        <v/>
      </c>
      <c r="E235" s="84" t="str">
        <f t="shared" si="44"/>
        <v/>
      </c>
      <c r="F235" s="251" t="str">
        <f t="shared" si="39"/>
        <v/>
      </c>
      <c r="G235" s="155" t="e">
        <f t="shared" si="34"/>
        <v>#VALUE!</v>
      </c>
      <c r="H235" s="138" t="str">
        <f t="shared" si="40"/>
        <v/>
      </c>
      <c r="I235" s="138" t="e">
        <f t="shared" si="41"/>
        <v>#VALUE!</v>
      </c>
      <c r="J235" s="151" t="str">
        <f t="shared" si="35"/>
        <v/>
      </c>
      <c r="K235" s="233" t="e">
        <f t="shared" si="42"/>
        <v>#VALUE!</v>
      </c>
      <c r="M235" s="62">
        <f t="shared" si="43"/>
        <v>0</v>
      </c>
    </row>
    <row r="236" spans="1:13">
      <c r="A236" s="82" t="str">
        <f t="shared" si="36"/>
        <v/>
      </c>
      <c r="B236" s="83" t="str">
        <f t="shared" si="37"/>
        <v/>
      </c>
      <c r="C236" s="94"/>
      <c r="D236" s="140" t="str">
        <f t="shared" si="38"/>
        <v/>
      </c>
      <c r="E236" s="84" t="str">
        <f t="shared" si="44"/>
        <v/>
      </c>
      <c r="F236" s="251" t="str">
        <f t="shared" si="39"/>
        <v/>
      </c>
      <c r="G236" s="155" t="e">
        <f t="shared" si="34"/>
        <v>#VALUE!</v>
      </c>
      <c r="H236" s="138" t="str">
        <f t="shared" si="40"/>
        <v/>
      </c>
      <c r="I236" s="138" t="e">
        <f t="shared" si="41"/>
        <v>#VALUE!</v>
      </c>
      <c r="J236" s="151" t="str">
        <f t="shared" si="35"/>
        <v/>
      </c>
      <c r="K236" s="233" t="e">
        <f t="shared" si="42"/>
        <v>#VALUE!</v>
      </c>
      <c r="M236" s="62">
        <f t="shared" si="43"/>
        <v>0</v>
      </c>
    </row>
    <row r="237" spans="1:13">
      <c r="A237" s="82" t="str">
        <f t="shared" si="36"/>
        <v/>
      </c>
      <c r="B237" s="83" t="str">
        <f t="shared" si="37"/>
        <v/>
      </c>
      <c r="C237" s="94"/>
      <c r="D237" s="140" t="str">
        <f t="shared" si="38"/>
        <v/>
      </c>
      <c r="E237" s="84" t="str">
        <f t="shared" si="44"/>
        <v/>
      </c>
      <c r="F237" s="251" t="str">
        <f t="shared" si="39"/>
        <v/>
      </c>
      <c r="G237" s="155" t="e">
        <f t="shared" si="34"/>
        <v>#VALUE!</v>
      </c>
      <c r="H237" s="138" t="str">
        <f t="shared" si="40"/>
        <v/>
      </c>
      <c r="I237" s="138" t="e">
        <f t="shared" si="41"/>
        <v>#VALUE!</v>
      </c>
      <c r="J237" s="151" t="str">
        <f t="shared" si="35"/>
        <v/>
      </c>
      <c r="K237" s="233" t="e">
        <f t="shared" si="42"/>
        <v>#VALUE!</v>
      </c>
      <c r="M237" s="62">
        <f t="shared" si="43"/>
        <v>0</v>
      </c>
    </row>
    <row r="238" spans="1:13">
      <c r="A238" s="82" t="str">
        <f t="shared" si="36"/>
        <v/>
      </c>
      <c r="B238" s="83" t="str">
        <f t="shared" si="37"/>
        <v/>
      </c>
      <c r="C238" s="94"/>
      <c r="D238" s="140" t="str">
        <f t="shared" si="38"/>
        <v/>
      </c>
      <c r="E238" s="84" t="str">
        <f t="shared" si="44"/>
        <v/>
      </c>
      <c r="F238" s="251" t="str">
        <f t="shared" si="39"/>
        <v/>
      </c>
      <c r="G238" s="155" t="e">
        <f t="shared" si="34"/>
        <v>#VALUE!</v>
      </c>
      <c r="H238" s="138" t="str">
        <f t="shared" si="40"/>
        <v/>
      </c>
      <c r="I238" s="138" t="e">
        <f t="shared" si="41"/>
        <v>#VALUE!</v>
      </c>
      <c r="J238" s="151" t="str">
        <f t="shared" si="35"/>
        <v/>
      </c>
      <c r="K238" s="233" t="e">
        <f t="shared" si="42"/>
        <v>#VALUE!</v>
      </c>
      <c r="M238" s="62">
        <f t="shared" si="43"/>
        <v>0</v>
      </c>
    </row>
    <row r="239" spans="1:13">
      <c r="A239" s="82" t="str">
        <f t="shared" si="36"/>
        <v/>
      </c>
      <c r="B239" s="83" t="str">
        <f t="shared" si="37"/>
        <v/>
      </c>
      <c r="C239" s="94"/>
      <c r="D239" s="140" t="str">
        <f t="shared" si="38"/>
        <v/>
      </c>
      <c r="E239" s="84" t="str">
        <f t="shared" si="44"/>
        <v/>
      </c>
      <c r="F239" s="251" t="str">
        <f t="shared" si="39"/>
        <v/>
      </c>
      <c r="G239" s="155" t="e">
        <f t="shared" si="34"/>
        <v>#VALUE!</v>
      </c>
      <c r="H239" s="138" t="str">
        <f t="shared" si="40"/>
        <v/>
      </c>
      <c r="I239" s="138" t="e">
        <f t="shared" si="41"/>
        <v>#VALUE!</v>
      </c>
      <c r="J239" s="151" t="str">
        <f t="shared" si="35"/>
        <v/>
      </c>
      <c r="K239" s="233" t="e">
        <f t="shared" si="42"/>
        <v>#VALUE!</v>
      </c>
      <c r="M239" s="62">
        <f t="shared" si="43"/>
        <v>0</v>
      </c>
    </row>
    <row r="240" spans="1:13">
      <c r="A240" s="82" t="str">
        <f t="shared" si="36"/>
        <v/>
      </c>
      <c r="B240" s="83" t="str">
        <f t="shared" si="37"/>
        <v/>
      </c>
      <c r="C240" s="94"/>
      <c r="D240" s="140" t="str">
        <f t="shared" si="38"/>
        <v/>
      </c>
      <c r="E240" s="84" t="str">
        <f t="shared" si="44"/>
        <v/>
      </c>
      <c r="F240" s="251" t="str">
        <f t="shared" si="39"/>
        <v/>
      </c>
      <c r="G240" s="155" t="e">
        <f t="shared" si="34"/>
        <v>#VALUE!</v>
      </c>
      <c r="H240" s="138" t="str">
        <f t="shared" si="40"/>
        <v/>
      </c>
      <c r="I240" s="138" t="e">
        <f t="shared" si="41"/>
        <v>#VALUE!</v>
      </c>
      <c r="J240" s="151" t="str">
        <f t="shared" si="35"/>
        <v/>
      </c>
      <c r="K240" s="233" t="e">
        <f t="shared" si="42"/>
        <v>#VALUE!</v>
      </c>
      <c r="M240" s="62">
        <f t="shared" si="43"/>
        <v>0</v>
      </c>
    </row>
    <row r="241" spans="1:14">
      <c r="A241" s="82" t="str">
        <f t="shared" si="36"/>
        <v/>
      </c>
      <c r="B241" s="83" t="str">
        <f t="shared" si="37"/>
        <v/>
      </c>
      <c r="C241" s="94"/>
      <c r="D241" s="140" t="str">
        <f t="shared" si="38"/>
        <v/>
      </c>
      <c r="E241" s="84" t="str">
        <f t="shared" si="44"/>
        <v/>
      </c>
      <c r="F241" s="251" t="str">
        <f t="shared" si="39"/>
        <v/>
      </c>
      <c r="G241" s="155" t="e">
        <f t="shared" si="34"/>
        <v>#VALUE!</v>
      </c>
      <c r="H241" s="138" t="str">
        <f t="shared" si="40"/>
        <v/>
      </c>
      <c r="I241" s="138" t="e">
        <f t="shared" si="41"/>
        <v>#VALUE!</v>
      </c>
      <c r="J241" s="151" t="str">
        <f t="shared" si="35"/>
        <v/>
      </c>
      <c r="K241" s="233" t="e">
        <f t="shared" si="42"/>
        <v>#VALUE!</v>
      </c>
      <c r="M241" s="62">
        <f t="shared" si="43"/>
        <v>0</v>
      </c>
    </row>
    <row r="242" spans="1:14">
      <c r="A242" s="82" t="str">
        <f t="shared" si="36"/>
        <v/>
      </c>
      <c r="B242" s="83" t="str">
        <f t="shared" si="37"/>
        <v/>
      </c>
      <c r="C242" s="94"/>
      <c r="D242" s="140" t="str">
        <f t="shared" si="38"/>
        <v/>
      </c>
      <c r="E242" s="84" t="str">
        <f t="shared" si="44"/>
        <v/>
      </c>
      <c r="F242" s="251" t="str">
        <f t="shared" si="39"/>
        <v/>
      </c>
      <c r="G242" s="155" t="e">
        <f t="shared" si="34"/>
        <v>#VALUE!</v>
      </c>
      <c r="H242" s="138" t="str">
        <f t="shared" si="40"/>
        <v/>
      </c>
      <c r="I242" s="138" t="e">
        <f t="shared" si="41"/>
        <v>#VALUE!</v>
      </c>
      <c r="J242" s="151" t="str">
        <f t="shared" si="35"/>
        <v/>
      </c>
      <c r="K242" s="233" t="e">
        <f t="shared" si="42"/>
        <v>#VALUE!</v>
      </c>
      <c r="M242" s="62">
        <f t="shared" si="43"/>
        <v>0</v>
      </c>
    </row>
    <row r="243" spans="1:14">
      <c r="A243" s="82" t="str">
        <f t="shared" si="36"/>
        <v/>
      </c>
      <c r="B243" s="83" t="str">
        <f t="shared" si="37"/>
        <v/>
      </c>
      <c r="C243" s="94"/>
      <c r="D243" s="140" t="str">
        <f t="shared" si="38"/>
        <v/>
      </c>
      <c r="E243" s="84" t="str">
        <f t="shared" si="44"/>
        <v/>
      </c>
      <c r="F243" s="251" t="str">
        <f t="shared" si="39"/>
        <v/>
      </c>
      <c r="G243" s="155" t="e">
        <f t="shared" si="34"/>
        <v>#VALUE!</v>
      </c>
      <c r="H243" s="138" t="str">
        <f t="shared" si="40"/>
        <v/>
      </c>
      <c r="I243" s="138" t="e">
        <f t="shared" si="41"/>
        <v>#VALUE!</v>
      </c>
      <c r="J243" s="151" t="str">
        <f t="shared" si="35"/>
        <v/>
      </c>
      <c r="K243" s="233" t="e">
        <f t="shared" si="42"/>
        <v>#VALUE!</v>
      </c>
      <c r="M243" s="62">
        <f t="shared" si="43"/>
        <v>0</v>
      </c>
    </row>
    <row r="244" spans="1:14">
      <c r="A244" s="82" t="str">
        <f t="shared" si="36"/>
        <v/>
      </c>
      <c r="B244" s="83" t="str">
        <f t="shared" si="37"/>
        <v/>
      </c>
      <c r="C244" s="94"/>
      <c r="D244" s="140" t="str">
        <f t="shared" si="38"/>
        <v/>
      </c>
      <c r="E244" s="84" t="str">
        <f t="shared" si="44"/>
        <v/>
      </c>
      <c r="F244" s="251" t="str">
        <f t="shared" si="39"/>
        <v/>
      </c>
      <c r="G244" s="155" t="e">
        <f t="shared" si="34"/>
        <v>#VALUE!</v>
      </c>
      <c r="H244" s="138" t="str">
        <f t="shared" si="40"/>
        <v/>
      </c>
      <c r="I244" s="138" t="e">
        <f t="shared" si="41"/>
        <v>#VALUE!</v>
      </c>
      <c r="J244" s="151" t="str">
        <f t="shared" si="35"/>
        <v/>
      </c>
      <c r="K244" s="233" t="e">
        <f t="shared" si="42"/>
        <v>#VALUE!</v>
      </c>
      <c r="M244" s="62">
        <f t="shared" si="43"/>
        <v>0</v>
      </c>
    </row>
    <row r="245" spans="1:14">
      <c r="A245" s="82" t="str">
        <f t="shared" si="36"/>
        <v/>
      </c>
      <c r="B245" s="83" t="str">
        <f t="shared" si="37"/>
        <v/>
      </c>
      <c r="C245" s="94"/>
      <c r="D245" s="140" t="str">
        <f t="shared" si="38"/>
        <v/>
      </c>
      <c r="E245" s="84" t="str">
        <f t="shared" si="44"/>
        <v/>
      </c>
      <c r="F245" s="251" t="str">
        <f t="shared" si="39"/>
        <v/>
      </c>
      <c r="G245" s="155" t="e">
        <f t="shared" si="34"/>
        <v>#VALUE!</v>
      </c>
      <c r="H245" s="138" t="str">
        <f t="shared" si="40"/>
        <v/>
      </c>
      <c r="I245" s="138" t="e">
        <f t="shared" si="41"/>
        <v>#VALUE!</v>
      </c>
      <c r="J245" s="151" t="str">
        <f t="shared" si="35"/>
        <v/>
      </c>
      <c r="K245" s="233" t="e">
        <f t="shared" si="42"/>
        <v>#VALUE!</v>
      </c>
      <c r="M245" s="62">
        <f t="shared" si="43"/>
        <v>0</v>
      </c>
    </row>
    <row r="246" spans="1:14">
      <c r="A246" s="82" t="str">
        <f t="shared" si="36"/>
        <v/>
      </c>
      <c r="B246" s="83" t="str">
        <f t="shared" si="37"/>
        <v/>
      </c>
      <c r="C246" s="94"/>
      <c r="D246" s="140" t="str">
        <f t="shared" si="38"/>
        <v/>
      </c>
      <c r="E246" s="84" t="str">
        <f t="shared" si="44"/>
        <v/>
      </c>
      <c r="F246" s="251" t="str">
        <f t="shared" si="39"/>
        <v/>
      </c>
      <c r="G246" s="155" t="e">
        <f t="shared" si="34"/>
        <v>#VALUE!</v>
      </c>
      <c r="H246" s="138" t="str">
        <f t="shared" si="40"/>
        <v/>
      </c>
      <c r="I246" s="138" t="e">
        <f t="shared" si="41"/>
        <v>#VALUE!</v>
      </c>
      <c r="J246" s="151" t="str">
        <f t="shared" si="35"/>
        <v/>
      </c>
      <c r="K246" s="233" t="e">
        <f t="shared" si="42"/>
        <v>#VALUE!</v>
      </c>
      <c r="M246" s="62">
        <f t="shared" si="43"/>
        <v>0</v>
      </c>
    </row>
    <row r="247" spans="1:14">
      <c r="A247" s="82" t="str">
        <f t="shared" si="36"/>
        <v/>
      </c>
      <c r="B247" s="83" t="str">
        <f t="shared" si="37"/>
        <v/>
      </c>
      <c r="C247" s="94"/>
      <c r="D247" s="140" t="str">
        <f t="shared" si="38"/>
        <v/>
      </c>
      <c r="E247" s="84" t="str">
        <f t="shared" si="44"/>
        <v/>
      </c>
      <c r="F247" s="251" t="str">
        <f t="shared" si="39"/>
        <v/>
      </c>
      <c r="G247" s="155" t="e">
        <f t="shared" si="34"/>
        <v>#VALUE!</v>
      </c>
      <c r="H247" s="138" t="str">
        <f t="shared" si="40"/>
        <v/>
      </c>
      <c r="I247" s="138" t="e">
        <f t="shared" si="41"/>
        <v>#VALUE!</v>
      </c>
      <c r="J247" s="151" t="str">
        <f t="shared" si="35"/>
        <v/>
      </c>
      <c r="K247" s="233" t="e">
        <f t="shared" si="42"/>
        <v>#VALUE!</v>
      </c>
      <c r="M247" s="62">
        <f t="shared" si="43"/>
        <v>0</v>
      </c>
    </row>
    <row r="248" spans="1:14">
      <c r="A248" s="82" t="str">
        <f t="shared" si="36"/>
        <v/>
      </c>
      <c r="B248" s="83" t="str">
        <f t="shared" si="37"/>
        <v/>
      </c>
      <c r="C248" s="94"/>
      <c r="D248" s="140" t="str">
        <f t="shared" si="38"/>
        <v/>
      </c>
      <c r="E248" s="84" t="str">
        <f t="shared" si="44"/>
        <v/>
      </c>
      <c r="F248" s="251" t="str">
        <f t="shared" si="39"/>
        <v/>
      </c>
      <c r="G248" s="155" t="e">
        <f t="shared" si="34"/>
        <v>#VALUE!</v>
      </c>
      <c r="H248" s="138" t="str">
        <f t="shared" si="40"/>
        <v/>
      </c>
      <c r="I248" s="138" t="e">
        <f t="shared" si="41"/>
        <v>#VALUE!</v>
      </c>
      <c r="J248" s="151" t="str">
        <f t="shared" si="35"/>
        <v/>
      </c>
      <c r="K248" s="233" t="e">
        <f t="shared" si="42"/>
        <v>#VALUE!</v>
      </c>
      <c r="M248" s="62">
        <f t="shared" si="43"/>
        <v>0</v>
      </c>
    </row>
    <row r="249" spans="1:14">
      <c r="A249" s="82" t="str">
        <f t="shared" si="36"/>
        <v/>
      </c>
      <c r="B249" s="83" t="str">
        <f t="shared" si="37"/>
        <v/>
      </c>
      <c r="C249" s="94"/>
      <c r="D249" s="140" t="str">
        <f t="shared" si="38"/>
        <v/>
      </c>
      <c r="E249" s="84" t="str">
        <f t="shared" si="44"/>
        <v/>
      </c>
      <c r="F249" s="251" t="str">
        <f t="shared" si="39"/>
        <v/>
      </c>
      <c r="G249" s="155" t="e">
        <f t="shared" si="34"/>
        <v>#VALUE!</v>
      </c>
      <c r="H249" s="138" t="str">
        <f t="shared" si="40"/>
        <v/>
      </c>
      <c r="I249" s="138" t="e">
        <f t="shared" si="41"/>
        <v>#VALUE!</v>
      </c>
      <c r="J249" s="151" t="str">
        <f t="shared" si="35"/>
        <v/>
      </c>
      <c r="K249" s="233" t="e">
        <f t="shared" si="42"/>
        <v>#VALUE!</v>
      </c>
      <c r="M249" s="62">
        <f t="shared" si="43"/>
        <v>0</v>
      </c>
    </row>
    <row r="250" spans="1:14">
      <c r="A250" s="82" t="str">
        <f t="shared" si="36"/>
        <v/>
      </c>
      <c r="B250" s="83" t="str">
        <f t="shared" si="37"/>
        <v/>
      </c>
      <c r="C250" s="94"/>
      <c r="D250" s="140" t="str">
        <f t="shared" si="38"/>
        <v/>
      </c>
      <c r="E250" s="84" t="str">
        <f t="shared" si="44"/>
        <v/>
      </c>
      <c r="F250" s="251" t="str">
        <f t="shared" si="39"/>
        <v/>
      </c>
      <c r="G250" s="155" t="e">
        <f t="shared" si="34"/>
        <v>#VALUE!</v>
      </c>
      <c r="H250" s="138" t="str">
        <f t="shared" si="40"/>
        <v/>
      </c>
      <c r="I250" s="138" t="e">
        <f t="shared" si="41"/>
        <v>#VALUE!</v>
      </c>
      <c r="J250" s="151" t="str">
        <f t="shared" si="35"/>
        <v/>
      </c>
      <c r="K250" s="233" t="e">
        <f t="shared" si="42"/>
        <v>#VALUE!</v>
      </c>
      <c r="M250" s="62">
        <f t="shared" si="43"/>
        <v>0</v>
      </c>
    </row>
    <row r="251" spans="1:14">
      <c r="A251" s="82" t="str">
        <f t="shared" si="36"/>
        <v/>
      </c>
      <c r="B251" s="83" t="str">
        <f t="shared" si="37"/>
        <v/>
      </c>
      <c r="C251" s="94"/>
      <c r="D251" s="140" t="str">
        <f t="shared" si="38"/>
        <v/>
      </c>
      <c r="E251" s="84" t="str">
        <f t="shared" si="44"/>
        <v/>
      </c>
      <c r="F251" s="251" t="str">
        <f t="shared" si="39"/>
        <v/>
      </c>
      <c r="G251" s="155" t="e">
        <f t="shared" si="34"/>
        <v>#VALUE!</v>
      </c>
      <c r="H251" s="138" t="str">
        <f t="shared" si="40"/>
        <v/>
      </c>
      <c r="I251" s="138" t="e">
        <f t="shared" si="41"/>
        <v>#VALUE!</v>
      </c>
      <c r="J251" s="151" t="str">
        <f t="shared" si="35"/>
        <v/>
      </c>
      <c r="K251" s="233" t="e">
        <f t="shared" si="42"/>
        <v>#VALUE!</v>
      </c>
      <c r="M251" s="62">
        <f t="shared" si="43"/>
        <v>0</v>
      </c>
    </row>
    <row r="252" spans="1:14">
      <c r="A252" s="82" t="str">
        <f t="shared" si="36"/>
        <v/>
      </c>
      <c r="B252" s="83" t="str">
        <f t="shared" si="37"/>
        <v/>
      </c>
      <c r="C252" s="94"/>
      <c r="D252" s="140" t="str">
        <f t="shared" si="38"/>
        <v/>
      </c>
      <c r="E252" s="84" t="str">
        <f t="shared" si="44"/>
        <v/>
      </c>
      <c r="F252" s="251" t="str">
        <f t="shared" si="39"/>
        <v/>
      </c>
      <c r="G252" s="155" t="e">
        <f t="shared" si="34"/>
        <v>#VALUE!</v>
      </c>
      <c r="H252" s="138" t="str">
        <f t="shared" si="40"/>
        <v/>
      </c>
      <c r="I252" s="138" t="e">
        <f t="shared" si="41"/>
        <v>#VALUE!</v>
      </c>
      <c r="J252" s="151" t="str">
        <f t="shared" si="35"/>
        <v/>
      </c>
      <c r="K252" s="233" t="e">
        <f t="shared" si="42"/>
        <v>#VALUE!</v>
      </c>
      <c r="M252" s="62">
        <f t="shared" si="43"/>
        <v>0</v>
      </c>
    </row>
    <row r="253" spans="1:14">
      <c r="A253" s="82" t="str">
        <f t="shared" si="36"/>
        <v/>
      </c>
      <c r="B253" s="83" t="str">
        <f t="shared" si="37"/>
        <v/>
      </c>
      <c r="C253" s="94"/>
      <c r="D253" s="140" t="str">
        <f t="shared" si="38"/>
        <v/>
      </c>
      <c r="E253" s="84" t="str">
        <f t="shared" si="44"/>
        <v/>
      </c>
      <c r="F253" s="251" t="str">
        <f t="shared" si="39"/>
        <v/>
      </c>
      <c r="G253" s="155" t="e">
        <f t="shared" si="34"/>
        <v>#VALUE!</v>
      </c>
      <c r="H253" s="138" t="str">
        <f t="shared" si="40"/>
        <v/>
      </c>
      <c r="I253" s="138" t="e">
        <f t="shared" si="41"/>
        <v>#VALUE!</v>
      </c>
      <c r="J253" s="151" t="str">
        <f t="shared" si="35"/>
        <v/>
      </c>
      <c r="K253" s="233" t="e">
        <f t="shared" si="42"/>
        <v>#VALUE!</v>
      </c>
      <c r="M253" s="62">
        <f t="shared" si="43"/>
        <v>0</v>
      </c>
    </row>
    <row r="254" spans="1:14">
      <c r="A254" s="82" t="str">
        <f t="shared" si="36"/>
        <v/>
      </c>
      <c r="B254" s="83" t="str">
        <f t="shared" si="37"/>
        <v/>
      </c>
      <c r="C254" s="94"/>
      <c r="D254" s="140" t="str">
        <f t="shared" si="38"/>
        <v/>
      </c>
      <c r="E254" s="84" t="str">
        <f t="shared" si="44"/>
        <v/>
      </c>
      <c r="F254" s="251" t="str">
        <f t="shared" si="39"/>
        <v/>
      </c>
      <c r="G254" s="155" t="e">
        <f t="shared" si="34"/>
        <v>#VALUE!</v>
      </c>
      <c r="H254" s="138" t="str">
        <f t="shared" si="40"/>
        <v/>
      </c>
      <c r="I254" s="138" t="e">
        <f t="shared" si="41"/>
        <v>#VALUE!</v>
      </c>
      <c r="J254" s="151" t="str">
        <f t="shared" si="35"/>
        <v/>
      </c>
      <c r="K254" s="233" t="e">
        <f t="shared" si="42"/>
        <v>#VALUE!</v>
      </c>
      <c r="M254" s="62">
        <f t="shared" si="43"/>
        <v>0</v>
      </c>
    </row>
    <row r="255" spans="1:14">
      <c r="A255" s="82" t="str">
        <f t="shared" si="36"/>
        <v/>
      </c>
      <c r="B255" s="83" t="str">
        <f t="shared" si="37"/>
        <v/>
      </c>
      <c r="C255" s="94"/>
      <c r="D255" s="140" t="str">
        <f t="shared" si="38"/>
        <v/>
      </c>
      <c r="E255" s="84" t="str">
        <f t="shared" si="44"/>
        <v/>
      </c>
      <c r="F255" s="251" t="str">
        <f t="shared" si="39"/>
        <v/>
      </c>
      <c r="G255" s="155" t="e">
        <f t="shared" si="34"/>
        <v>#VALUE!</v>
      </c>
      <c r="H255" s="138" t="str">
        <f t="shared" si="40"/>
        <v/>
      </c>
      <c r="I255" s="138" t="e">
        <f t="shared" si="41"/>
        <v>#VALUE!</v>
      </c>
      <c r="J255" s="151" t="str">
        <f t="shared" si="35"/>
        <v/>
      </c>
      <c r="K255" s="233" t="e">
        <f t="shared" si="42"/>
        <v>#VALUE!</v>
      </c>
      <c r="M255" s="62">
        <f t="shared" si="43"/>
        <v>0</v>
      </c>
    </row>
    <row r="256" spans="1:14">
      <c r="A256" s="82" t="str">
        <f t="shared" si="36"/>
        <v/>
      </c>
      <c r="B256" s="83" t="str">
        <f t="shared" si="37"/>
        <v/>
      </c>
      <c r="C256" s="94"/>
      <c r="D256" s="140" t="str">
        <f t="shared" si="38"/>
        <v/>
      </c>
      <c r="E256" s="84" t="str">
        <f t="shared" si="44"/>
        <v/>
      </c>
      <c r="F256" s="251" t="str">
        <f t="shared" si="39"/>
        <v/>
      </c>
      <c r="G256" s="155" t="e">
        <f t="shared" si="34"/>
        <v>#VALUE!</v>
      </c>
      <c r="H256" s="138" t="str">
        <f t="shared" si="40"/>
        <v/>
      </c>
      <c r="I256" s="138" t="e">
        <f t="shared" si="41"/>
        <v>#VALUE!</v>
      </c>
      <c r="J256" s="151" t="str">
        <f t="shared" si="35"/>
        <v/>
      </c>
      <c r="K256" s="233" t="e">
        <f t="shared" si="42"/>
        <v>#VALUE!</v>
      </c>
      <c r="L256" s="85"/>
      <c r="M256" s="62">
        <f t="shared" si="43"/>
        <v>0</v>
      </c>
      <c r="N256" s="86"/>
    </row>
    <row r="257" spans="1:14">
      <c r="A257" s="82" t="str">
        <f t="shared" si="36"/>
        <v/>
      </c>
      <c r="B257" s="83" t="str">
        <f t="shared" si="37"/>
        <v/>
      </c>
      <c r="C257" s="94"/>
      <c r="D257" s="140" t="str">
        <f t="shared" si="38"/>
        <v/>
      </c>
      <c r="E257" s="84" t="str">
        <f t="shared" si="44"/>
        <v/>
      </c>
      <c r="F257" s="251" t="str">
        <f t="shared" si="39"/>
        <v/>
      </c>
      <c r="G257" s="155" t="e">
        <f t="shared" si="34"/>
        <v>#VALUE!</v>
      </c>
      <c r="H257" s="138" t="str">
        <f t="shared" si="40"/>
        <v/>
      </c>
      <c r="I257" s="138" t="e">
        <f t="shared" si="41"/>
        <v>#VALUE!</v>
      </c>
      <c r="J257" s="151" t="str">
        <f t="shared" si="35"/>
        <v/>
      </c>
      <c r="K257" s="233" t="e">
        <f t="shared" si="42"/>
        <v>#VALUE!</v>
      </c>
      <c r="L257" s="85"/>
      <c r="M257" s="62">
        <f t="shared" si="43"/>
        <v>0</v>
      </c>
      <c r="N257" s="86"/>
    </row>
    <row r="258" spans="1:14">
      <c r="A258" s="82" t="str">
        <f t="shared" si="36"/>
        <v/>
      </c>
      <c r="B258" s="83" t="str">
        <f t="shared" si="37"/>
        <v/>
      </c>
      <c r="C258" s="94"/>
      <c r="D258" s="140" t="str">
        <f t="shared" si="38"/>
        <v/>
      </c>
      <c r="E258" s="84" t="str">
        <f t="shared" si="44"/>
        <v/>
      </c>
      <c r="F258" s="251" t="str">
        <f t="shared" si="39"/>
        <v/>
      </c>
      <c r="G258" s="155" t="e">
        <f t="shared" si="34"/>
        <v>#VALUE!</v>
      </c>
      <c r="H258" s="138" t="str">
        <f t="shared" si="40"/>
        <v/>
      </c>
      <c r="I258" s="138" t="e">
        <f t="shared" si="41"/>
        <v>#VALUE!</v>
      </c>
      <c r="J258" s="151" t="str">
        <f t="shared" si="35"/>
        <v/>
      </c>
      <c r="K258" s="233" t="e">
        <f t="shared" si="42"/>
        <v>#VALUE!</v>
      </c>
      <c r="L258" s="85"/>
      <c r="M258" s="62">
        <f t="shared" si="43"/>
        <v>0</v>
      </c>
      <c r="N258" s="86"/>
    </row>
    <row r="259" spans="1:14">
      <c r="A259" s="82" t="str">
        <f t="shared" si="36"/>
        <v/>
      </c>
      <c r="B259" s="83" t="str">
        <f t="shared" si="37"/>
        <v/>
      </c>
      <c r="C259" s="94"/>
      <c r="D259" s="140" t="str">
        <f t="shared" si="38"/>
        <v/>
      </c>
      <c r="E259" s="84" t="str">
        <f t="shared" si="44"/>
        <v/>
      </c>
      <c r="F259" s="251" t="str">
        <f t="shared" si="39"/>
        <v/>
      </c>
      <c r="G259" s="155" t="e">
        <f t="shared" si="34"/>
        <v>#VALUE!</v>
      </c>
      <c r="H259" s="138" t="str">
        <f t="shared" si="40"/>
        <v/>
      </c>
      <c r="I259" s="138" t="e">
        <f t="shared" si="41"/>
        <v>#VALUE!</v>
      </c>
      <c r="J259" s="151" t="str">
        <f t="shared" si="35"/>
        <v/>
      </c>
      <c r="K259" s="233" t="e">
        <f t="shared" si="42"/>
        <v>#VALUE!</v>
      </c>
      <c r="L259" s="85"/>
      <c r="M259" s="62">
        <f t="shared" si="43"/>
        <v>0</v>
      </c>
      <c r="N259" s="86"/>
    </row>
    <row r="260" spans="1:14">
      <c r="A260" s="82" t="str">
        <f t="shared" si="36"/>
        <v/>
      </c>
      <c r="B260" s="83" t="str">
        <f t="shared" si="37"/>
        <v/>
      </c>
      <c r="C260" s="94"/>
      <c r="D260" s="140" t="str">
        <f t="shared" si="38"/>
        <v/>
      </c>
      <c r="E260" s="84" t="str">
        <f t="shared" si="44"/>
        <v/>
      </c>
      <c r="F260" s="251" t="str">
        <f t="shared" si="39"/>
        <v/>
      </c>
      <c r="G260" s="155" t="e">
        <f t="shared" si="34"/>
        <v>#VALUE!</v>
      </c>
      <c r="H260" s="138" t="str">
        <f t="shared" si="40"/>
        <v/>
      </c>
      <c r="I260" s="138" t="e">
        <f t="shared" si="41"/>
        <v>#VALUE!</v>
      </c>
      <c r="J260" s="151" t="str">
        <f t="shared" si="35"/>
        <v/>
      </c>
      <c r="K260" s="233" t="e">
        <f t="shared" si="42"/>
        <v>#VALUE!</v>
      </c>
      <c r="L260" s="85"/>
      <c r="M260" s="62">
        <f t="shared" si="43"/>
        <v>0</v>
      </c>
      <c r="N260" s="86"/>
    </row>
    <row r="261" spans="1:14">
      <c r="A261" s="82" t="str">
        <f t="shared" si="36"/>
        <v/>
      </c>
      <c r="B261" s="83" t="str">
        <f t="shared" si="37"/>
        <v/>
      </c>
      <c r="C261" s="94"/>
      <c r="D261" s="140" t="str">
        <f t="shared" si="38"/>
        <v/>
      </c>
      <c r="E261" s="84" t="str">
        <f t="shared" si="44"/>
        <v/>
      </c>
      <c r="F261" s="251" t="str">
        <f t="shared" si="39"/>
        <v/>
      </c>
      <c r="G261" s="155" t="e">
        <f t="shared" si="34"/>
        <v>#VALUE!</v>
      </c>
      <c r="H261" s="138" t="str">
        <f t="shared" si="40"/>
        <v/>
      </c>
      <c r="I261" s="138" t="e">
        <f t="shared" si="41"/>
        <v>#VALUE!</v>
      </c>
      <c r="J261" s="151" t="str">
        <f t="shared" si="35"/>
        <v/>
      </c>
      <c r="K261" s="233" t="e">
        <f t="shared" si="42"/>
        <v>#VALUE!</v>
      </c>
      <c r="L261" s="85"/>
      <c r="M261" s="62">
        <f t="shared" si="43"/>
        <v>0</v>
      </c>
      <c r="N261" s="86"/>
    </row>
    <row r="262" spans="1:14">
      <c r="A262" s="82" t="str">
        <f t="shared" si="36"/>
        <v/>
      </c>
      <c r="B262" s="83" t="str">
        <f t="shared" si="37"/>
        <v/>
      </c>
      <c r="C262" s="94"/>
      <c r="D262" s="140" t="str">
        <f t="shared" si="38"/>
        <v/>
      </c>
      <c r="E262" s="84" t="str">
        <f t="shared" si="44"/>
        <v/>
      </c>
      <c r="F262" s="251" t="str">
        <f t="shared" si="39"/>
        <v/>
      </c>
      <c r="G262" s="155" t="e">
        <f t="shared" si="34"/>
        <v>#VALUE!</v>
      </c>
      <c r="H262" s="138" t="str">
        <f t="shared" si="40"/>
        <v/>
      </c>
      <c r="I262" s="138" t="e">
        <f t="shared" si="41"/>
        <v>#VALUE!</v>
      </c>
      <c r="J262" s="151" t="str">
        <f t="shared" si="35"/>
        <v/>
      </c>
      <c r="K262" s="233" t="e">
        <f t="shared" si="42"/>
        <v>#VALUE!</v>
      </c>
      <c r="L262" s="85"/>
      <c r="M262" s="62">
        <f t="shared" si="43"/>
        <v>0</v>
      </c>
      <c r="N262" s="86"/>
    </row>
    <row r="263" spans="1:14">
      <c r="A263" s="82" t="str">
        <f t="shared" si="36"/>
        <v/>
      </c>
      <c r="B263" s="83" t="str">
        <f t="shared" si="37"/>
        <v/>
      </c>
      <c r="C263" s="94"/>
      <c r="D263" s="140" t="str">
        <f t="shared" si="38"/>
        <v/>
      </c>
      <c r="E263" s="84" t="str">
        <f t="shared" si="44"/>
        <v/>
      </c>
      <c r="F263" s="251" t="str">
        <f t="shared" si="39"/>
        <v/>
      </c>
      <c r="G263" s="155" t="e">
        <f t="shared" si="34"/>
        <v>#VALUE!</v>
      </c>
      <c r="H263" s="138" t="str">
        <f t="shared" si="40"/>
        <v/>
      </c>
      <c r="I263" s="138" t="e">
        <f t="shared" si="41"/>
        <v>#VALUE!</v>
      </c>
      <c r="J263" s="151" t="str">
        <f t="shared" si="35"/>
        <v/>
      </c>
      <c r="K263" s="233" t="e">
        <f t="shared" si="42"/>
        <v>#VALUE!</v>
      </c>
      <c r="L263" s="85"/>
      <c r="M263" s="62">
        <f t="shared" si="43"/>
        <v>0</v>
      </c>
      <c r="N263" s="86"/>
    </row>
    <row r="264" spans="1:14">
      <c r="A264" s="82" t="str">
        <f t="shared" si="36"/>
        <v/>
      </c>
      <c r="B264" s="83" t="str">
        <f t="shared" si="37"/>
        <v/>
      </c>
      <c r="C264" s="94"/>
      <c r="D264" s="140" t="str">
        <f t="shared" si="38"/>
        <v/>
      </c>
      <c r="E264" s="84" t="str">
        <f t="shared" si="44"/>
        <v/>
      </c>
      <c r="F264" s="251" t="str">
        <f t="shared" si="39"/>
        <v/>
      </c>
      <c r="G264" s="155" t="e">
        <f t="shared" si="34"/>
        <v>#VALUE!</v>
      </c>
      <c r="H264" s="138" t="str">
        <f t="shared" si="40"/>
        <v/>
      </c>
      <c r="I264" s="138" t="e">
        <f t="shared" si="41"/>
        <v>#VALUE!</v>
      </c>
      <c r="J264" s="151" t="str">
        <f t="shared" si="35"/>
        <v/>
      </c>
      <c r="K264" s="233" t="e">
        <f t="shared" si="42"/>
        <v>#VALUE!</v>
      </c>
      <c r="L264" s="85"/>
      <c r="M264" s="62">
        <f t="shared" si="43"/>
        <v>0</v>
      </c>
      <c r="N264" s="86"/>
    </row>
    <row r="265" spans="1:14">
      <c r="A265" s="82" t="str">
        <f t="shared" si="36"/>
        <v/>
      </c>
      <c r="B265" s="83" t="str">
        <f t="shared" si="37"/>
        <v/>
      </c>
      <c r="C265" s="94"/>
      <c r="D265" s="140" t="str">
        <f t="shared" si="38"/>
        <v/>
      </c>
      <c r="E265" s="84" t="str">
        <f t="shared" si="44"/>
        <v/>
      </c>
      <c r="F265" s="251" t="str">
        <f t="shared" si="39"/>
        <v/>
      </c>
      <c r="G265" s="155" t="e">
        <f t="shared" si="34"/>
        <v>#VALUE!</v>
      </c>
      <c r="H265" s="138" t="str">
        <f t="shared" si="40"/>
        <v/>
      </c>
      <c r="I265" s="138" t="e">
        <f t="shared" si="41"/>
        <v>#VALUE!</v>
      </c>
      <c r="J265" s="151" t="str">
        <f t="shared" si="35"/>
        <v/>
      </c>
      <c r="K265" s="233" t="e">
        <f t="shared" si="42"/>
        <v>#VALUE!</v>
      </c>
      <c r="L265" s="85"/>
      <c r="M265" s="62">
        <f t="shared" si="43"/>
        <v>0</v>
      </c>
      <c r="N265" s="86"/>
    </row>
    <row r="266" spans="1:14">
      <c r="A266" s="82" t="str">
        <f t="shared" si="36"/>
        <v/>
      </c>
      <c r="B266" s="83" t="str">
        <f t="shared" si="37"/>
        <v/>
      </c>
      <c r="C266" s="94"/>
      <c r="D266" s="140" t="str">
        <f t="shared" si="38"/>
        <v/>
      </c>
      <c r="E266" s="84" t="str">
        <f t="shared" si="44"/>
        <v/>
      </c>
      <c r="F266" s="251" t="str">
        <f t="shared" si="39"/>
        <v/>
      </c>
      <c r="G266" s="155" t="e">
        <f t="shared" si="34"/>
        <v>#VALUE!</v>
      </c>
      <c r="H266" s="138" t="str">
        <f t="shared" si="40"/>
        <v/>
      </c>
      <c r="I266" s="138" t="e">
        <f t="shared" si="41"/>
        <v>#VALUE!</v>
      </c>
      <c r="J266" s="151" t="str">
        <f t="shared" si="35"/>
        <v/>
      </c>
      <c r="K266" s="233" t="e">
        <f t="shared" si="42"/>
        <v>#VALUE!</v>
      </c>
      <c r="L266" s="85"/>
      <c r="M266" s="62">
        <f t="shared" si="43"/>
        <v>0</v>
      </c>
      <c r="N266" s="86"/>
    </row>
    <row r="267" spans="1:14">
      <c r="A267" s="82" t="str">
        <f t="shared" si="36"/>
        <v/>
      </c>
      <c r="B267" s="83" t="str">
        <f t="shared" si="37"/>
        <v/>
      </c>
      <c r="C267" s="94"/>
      <c r="D267" s="140" t="str">
        <f t="shared" si="38"/>
        <v/>
      </c>
      <c r="E267" s="84" t="str">
        <f t="shared" si="44"/>
        <v/>
      </c>
      <c r="F267" s="251" t="str">
        <f t="shared" si="39"/>
        <v/>
      </c>
      <c r="G267" s="155" t="e">
        <f t="shared" si="34"/>
        <v>#VALUE!</v>
      </c>
      <c r="H267" s="138" t="str">
        <f t="shared" si="40"/>
        <v/>
      </c>
      <c r="I267" s="138" t="e">
        <f t="shared" si="41"/>
        <v>#VALUE!</v>
      </c>
      <c r="J267" s="151" t="str">
        <f t="shared" si="35"/>
        <v/>
      </c>
      <c r="K267" s="233" t="e">
        <f t="shared" si="42"/>
        <v>#VALUE!</v>
      </c>
      <c r="L267" s="85"/>
      <c r="M267" s="62">
        <f t="shared" si="43"/>
        <v>0</v>
      </c>
      <c r="N267" s="86"/>
    </row>
    <row r="268" spans="1:14">
      <c r="A268" s="82" t="str">
        <f t="shared" si="36"/>
        <v/>
      </c>
      <c r="B268" s="83" t="str">
        <f t="shared" si="37"/>
        <v/>
      </c>
      <c r="C268" s="94"/>
      <c r="D268" s="140" t="str">
        <f t="shared" si="38"/>
        <v/>
      </c>
      <c r="E268" s="84" t="str">
        <f t="shared" si="44"/>
        <v/>
      </c>
      <c r="F268" s="251" t="str">
        <f t="shared" si="39"/>
        <v/>
      </c>
      <c r="G268" s="155" t="e">
        <f t="shared" si="34"/>
        <v>#VALUE!</v>
      </c>
      <c r="H268" s="138" t="str">
        <f t="shared" si="40"/>
        <v/>
      </c>
      <c r="I268" s="138" t="e">
        <f t="shared" si="41"/>
        <v>#VALUE!</v>
      </c>
      <c r="J268" s="151" t="str">
        <f t="shared" si="35"/>
        <v/>
      </c>
      <c r="K268" s="233" t="e">
        <f t="shared" si="42"/>
        <v>#VALUE!</v>
      </c>
      <c r="L268" s="85"/>
      <c r="M268" s="62">
        <f t="shared" si="43"/>
        <v>0</v>
      </c>
      <c r="N268" s="86"/>
    </row>
    <row r="269" spans="1:14">
      <c r="A269" s="82" t="str">
        <f t="shared" si="36"/>
        <v/>
      </c>
      <c r="B269" s="83" t="str">
        <f t="shared" si="37"/>
        <v/>
      </c>
      <c r="C269" s="94"/>
      <c r="D269" s="140" t="str">
        <f t="shared" si="38"/>
        <v/>
      </c>
      <c r="E269" s="84" t="str">
        <f t="shared" si="44"/>
        <v/>
      </c>
      <c r="F269" s="251" t="str">
        <f t="shared" si="39"/>
        <v/>
      </c>
      <c r="G269" s="155" t="e">
        <f t="shared" si="34"/>
        <v>#VALUE!</v>
      </c>
      <c r="H269" s="138" t="str">
        <f t="shared" si="40"/>
        <v/>
      </c>
      <c r="I269" s="138" t="e">
        <f t="shared" si="41"/>
        <v>#VALUE!</v>
      </c>
      <c r="J269" s="151" t="str">
        <f t="shared" si="35"/>
        <v/>
      </c>
      <c r="K269" s="233" t="e">
        <f t="shared" si="42"/>
        <v>#VALUE!</v>
      </c>
      <c r="L269" s="85"/>
      <c r="M269" s="62">
        <f t="shared" si="43"/>
        <v>0</v>
      </c>
      <c r="N269" s="86"/>
    </row>
    <row r="270" spans="1:14">
      <c r="A270" s="82" t="str">
        <f t="shared" si="36"/>
        <v/>
      </c>
      <c r="B270" s="83" t="str">
        <f t="shared" si="37"/>
        <v/>
      </c>
      <c r="C270" s="94"/>
      <c r="D270" s="140" t="str">
        <f t="shared" si="38"/>
        <v/>
      </c>
      <c r="E270" s="84" t="str">
        <f t="shared" si="44"/>
        <v/>
      </c>
      <c r="F270" s="251" t="str">
        <f t="shared" si="39"/>
        <v/>
      </c>
      <c r="G270" s="155" t="e">
        <f t="shared" si="34"/>
        <v>#VALUE!</v>
      </c>
      <c r="H270" s="138" t="str">
        <f t="shared" si="40"/>
        <v/>
      </c>
      <c r="I270" s="138" t="e">
        <f t="shared" si="41"/>
        <v>#VALUE!</v>
      </c>
      <c r="J270" s="151" t="str">
        <f t="shared" si="35"/>
        <v/>
      </c>
      <c r="K270" s="233" t="e">
        <f t="shared" si="42"/>
        <v>#VALUE!</v>
      </c>
      <c r="L270" s="85"/>
      <c r="M270" s="62">
        <f t="shared" si="43"/>
        <v>0</v>
      </c>
      <c r="N270" s="86"/>
    </row>
    <row r="271" spans="1:14">
      <c r="A271" s="82" t="str">
        <f t="shared" si="36"/>
        <v/>
      </c>
      <c r="B271" s="83" t="str">
        <f t="shared" si="37"/>
        <v/>
      </c>
      <c r="C271" s="94"/>
      <c r="D271" s="140" t="str">
        <f t="shared" si="38"/>
        <v/>
      </c>
      <c r="E271" s="84" t="str">
        <f t="shared" si="44"/>
        <v/>
      </c>
      <c r="F271" s="251" t="str">
        <f t="shared" si="39"/>
        <v/>
      </c>
      <c r="G271" s="155" t="e">
        <f t="shared" si="34"/>
        <v>#VALUE!</v>
      </c>
      <c r="H271" s="138" t="str">
        <f t="shared" si="40"/>
        <v/>
      </c>
      <c r="I271" s="138" t="e">
        <f t="shared" si="41"/>
        <v>#VALUE!</v>
      </c>
      <c r="J271" s="151" t="str">
        <f t="shared" si="35"/>
        <v/>
      </c>
      <c r="K271" s="233" t="e">
        <f t="shared" si="42"/>
        <v>#VALUE!</v>
      </c>
      <c r="L271" s="85"/>
      <c r="M271" s="62">
        <f t="shared" si="43"/>
        <v>0</v>
      </c>
      <c r="N271" s="86"/>
    </row>
    <row r="272" spans="1:14">
      <c r="A272" s="82" t="str">
        <f t="shared" si="36"/>
        <v/>
      </c>
      <c r="B272" s="83" t="str">
        <f t="shared" si="37"/>
        <v/>
      </c>
      <c r="C272" s="94"/>
      <c r="D272" s="140" t="str">
        <f t="shared" si="38"/>
        <v/>
      </c>
      <c r="E272" s="84" t="str">
        <f t="shared" si="44"/>
        <v/>
      </c>
      <c r="F272" s="251" t="str">
        <f t="shared" si="39"/>
        <v/>
      </c>
      <c r="G272" s="155" t="e">
        <f t="shared" si="34"/>
        <v>#VALUE!</v>
      </c>
      <c r="H272" s="138" t="str">
        <f t="shared" si="40"/>
        <v/>
      </c>
      <c r="I272" s="138" t="e">
        <f t="shared" si="41"/>
        <v>#VALUE!</v>
      </c>
      <c r="J272" s="151" t="str">
        <f t="shared" si="35"/>
        <v/>
      </c>
      <c r="K272" s="233" t="e">
        <f t="shared" si="42"/>
        <v>#VALUE!</v>
      </c>
      <c r="L272" s="85"/>
      <c r="M272" s="62">
        <f t="shared" si="43"/>
        <v>0</v>
      </c>
      <c r="N272" s="86"/>
    </row>
    <row r="273" spans="1:14">
      <c r="A273" s="82" t="str">
        <f t="shared" si="36"/>
        <v/>
      </c>
      <c r="B273" s="83" t="str">
        <f t="shared" si="37"/>
        <v/>
      </c>
      <c r="C273" s="217"/>
      <c r="D273" s="218" t="str">
        <f t="shared" si="38"/>
        <v/>
      </c>
      <c r="E273" s="219" t="str">
        <f t="shared" si="44"/>
        <v/>
      </c>
      <c r="F273" s="251" t="str">
        <f t="shared" si="39"/>
        <v/>
      </c>
      <c r="G273" s="155" t="e">
        <f t="shared" si="34"/>
        <v>#VALUE!</v>
      </c>
      <c r="H273" s="138" t="str">
        <f t="shared" si="40"/>
        <v/>
      </c>
      <c r="I273" s="138" t="e">
        <f t="shared" si="41"/>
        <v>#VALUE!</v>
      </c>
      <c r="J273" s="151" t="str">
        <f t="shared" si="35"/>
        <v/>
      </c>
      <c r="K273" s="233" t="e">
        <f t="shared" si="42"/>
        <v>#VALUE!</v>
      </c>
      <c r="L273" s="85"/>
      <c r="M273" s="62">
        <f t="shared" si="43"/>
        <v>0</v>
      </c>
      <c r="N273" s="86"/>
    </row>
    <row r="274" spans="1:14" ht="12.75" customHeight="1">
      <c r="A274" s="87" t="s">
        <v>76</v>
      </c>
      <c r="B274" s="88"/>
      <c r="C274" s="220"/>
      <c r="D274" s="221" t="str">
        <f t="shared" si="38"/>
        <v/>
      </c>
      <c r="E274" s="88"/>
      <c r="F274" s="251" t="str">
        <f t="shared" si="39"/>
        <v/>
      </c>
      <c r="G274" s="187"/>
      <c r="H274" s="88"/>
      <c r="I274" s="88"/>
      <c r="J274" s="88"/>
      <c r="K274" s="233">
        <f t="shared" si="42"/>
        <v>0</v>
      </c>
      <c r="L274" s="188"/>
      <c r="M274" s="189"/>
    </row>
    <row r="275" spans="1:14" ht="12.75" hidden="1" customHeight="1">
      <c r="A275" s="55" t="s">
        <v>1</v>
      </c>
      <c r="C275" s="185">
        <v>20</v>
      </c>
      <c r="D275" s="186" t="str">
        <f t="shared" si="38"/>
        <v/>
      </c>
    </row>
    <row r="276" spans="1:14" ht="12.75" hidden="1" customHeight="1"/>
    <row r="277" spans="1:14" ht="12.75" hidden="1" customHeight="1"/>
    <row r="278" spans="1:14" ht="12.75" hidden="1" customHeight="1"/>
    <row r="279" spans="1:14" ht="12.75" hidden="1" customHeight="1"/>
  </sheetData>
  <sheetProtection algorithmName="SHA-512" hashValue="R2vFrX0ugJ93Xccb20/WQALCO0w33wrR0SX4f+CNb+qEx0MA9tTfBspQzwKnIZeqinbF2ArEhaV1QbT3Ikk0/A==" saltValue="qJ+pdDp8RzIVGs3S78RmLg==" spinCount="100000" sheet="1" objects="1" scenarios="1" selectLockedCells="1"/>
  <mergeCells count="34">
    <mergeCell ref="B3:K3"/>
    <mergeCell ref="A19:B19"/>
    <mergeCell ref="A9:B9"/>
    <mergeCell ref="A20:B20"/>
    <mergeCell ref="A13:B13"/>
    <mergeCell ref="A14:B14"/>
    <mergeCell ref="A10:B10"/>
    <mergeCell ref="C10:D10"/>
    <mergeCell ref="A12:B12"/>
    <mergeCell ref="A15:B15"/>
    <mergeCell ref="A16:B16"/>
    <mergeCell ref="A11:B11"/>
    <mergeCell ref="C11:D11"/>
    <mergeCell ref="D14:H14"/>
    <mergeCell ref="C5:E5"/>
    <mergeCell ref="A5:B5"/>
    <mergeCell ref="A6:B6"/>
    <mergeCell ref="C6:E6"/>
    <mergeCell ref="A7:B7"/>
    <mergeCell ref="C7:H7"/>
    <mergeCell ref="A17:B17"/>
    <mergeCell ref="F12:J12"/>
    <mergeCell ref="C8:D8"/>
    <mergeCell ref="C9:D9"/>
    <mergeCell ref="A8:B8"/>
    <mergeCell ref="F8:G8"/>
    <mergeCell ref="I8:J8"/>
    <mergeCell ref="G6:I6"/>
    <mergeCell ref="H19:J20"/>
    <mergeCell ref="E9:K9"/>
    <mergeCell ref="E10:K10"/>
    <mergeCell ref="D15:J15"/>
    <mergeCell ref="A18:B18"/>
    <mergeCell ref="H17:J18"/>
  </mergeCells>
  <conditionalFormatting sqref="B3">
    <cfRule type="cellIs" dxfId="43" priority="71" stopIfTrue="1" operator="equal">
      <formula>"Offer is ready"</formula>
    </cfRule>
  </conditionalFormatting>
  <conditionalFormatting sqref="A9">
    <cfRule type="expression" dxfId="42" priority="47">
      <formula>$M$9=1</formula>
    </cfRule>
  </conditionalFormatting>
  <conditionalFormatting sqref="D12:D13 D17">
    <cfRule type="expression" dxfId="41" priority="46">
      <formula>E12=""</formula>
    </cfRule>
  </conditionalFormatting>
  <conditionalFormatting sqref="E8">
    <cfRule type="expression" dxfId="40" priority="45">
      <formula>M8=1</formula>
    </cfRule>
    <cfRule type="expression" dxfId="39" priority="83">
      <formula>$N$8=1</formula>
    </cfRule>
  </conditionalFormatting>
  <conditionalFormatting sqref="A22:B273">
    <cfRule type="expression" dxfId="38" priority="52">
      <formula>OR($C22="",$D22="",$C22&lt;1000)</formula>
    </cfRule>
  </conditionalFormatting>
  <conditionalFormatting sqref="E22:E273 C275 A22:C273">
    <cfRule type="expression" dxfId="37" priority="43">
      <formula>AND($B21&lt;&gt;"",$B22="")</formula>
    </cfRule>
  </conditionalFormatting>
  <conditionalFormatting sqref="A1">
    <cfRule type="expression" dxfId="36" priority="80" stopIfTrue="1">
      <formula>IF($B$1=0,1,0)</formula>
    </cfRule>
  </conditionalFormatting>
  <conditionalFormatting sqref="A2">
    <cfRule type="expression" dxfId="35" priority="81" stopIfTrue="1">
      <formula>IF($B$1=0,1,0)</formula>
    </cfRule>
  </conditionalFormatting>
  <conditionalFormatting sqref="A7:B7">
    <cfRule type="expression" dxfId="34" priority="41">
      <formula>M7=1</formula>
    </cfRule>
  </conditionalFormatting>
  <conditionalFormatting sqref="A6:B6">
    <cfRule type="expression" dxfId="33" priority="40">
      <formula>M6=1</formula>
    </cfRule>
  </conditionalFormatting>
  <conditionalFormatting sqref="H22:H273">
    <cfRule type="expression" dxfId="32" priority="32">
      <formula>AND($B21&lt;&gt;"",$B22="")</formula>
    </cfRule>
    <cfRule type="expression" dxfId="31" priority="33">
      <formula>$B22=""</formula>
    </cfRule>
  </conditionalFormatting>
  <conditionalFormatting sqref="I22:I273">
    <cfRule type="expression" dxfId="30" priority="30">
      <formula>AND($B21&lt;&gt;"",$B22="")</formula>
    </cfRule>
    <cfRule type="expression" dxfId="29" priority="31">
      <formula>$B22=""</formula>
    </cfRule>
  </conditionalFormatting>
  <conditionalFormatting sqref="J22:J273">
    <cfRule type="expression" dxfId="28" priority="28">
      <formula>AND($B21&lt;&gt;"",$B22="")</formula>
    </cfRule>
    <cfRule type="expression" dxfId="27" priority="29">
      <formula>$B22=""</formula>
    </cfRule>
  </conditionalFormatting>
  <conditionalFormatting sqref="E22:E273 C275 G22:J273 A22:C273">
    <cfRule type="expression" dxfId="26" priority="44">
      <formula>$B22=""</formula>
    </cfRule>
  </conditionalFormatting>
  <conditionalFormatting sqref="H19">
    <cfRule type="expression" priority="27">
      <formula>CELL("Protect",H19)=1</formula>
    </cfRule>
  </conditionalFormatting>
  <conditionalFormatting sqref="H8">
    <cfRule type="expression" dxfId="25" priority="82">
      <formula>$O$8=1</formula>
    </cfRule>
  </conditionalFormatting>
  <conditionalFormatting sqref="A20:B20">
    <cfRule type="expression" dxfId="24" priority="26">
      <formula>$M$20=1</formula>
    </cfRule>
  </conditionalFormatting>
  <conditionalFormatting sqref="H17">
    <cfRule type="expression" priority="25">
      <formula>CELL("Protect",H17)=1</formula>
    </cfRule>
  </conditionalFormatting>
  <conditionalFormatting sqref="D22:D273 D275">
    <cfRule type="expression" dxfId="23" priority="23">
      <formula>AND($B21&lt;&gt;"",$B22="")</formula>
    </cfRule>
  </conditionalFormatting>
  <conditionalFormatting sqref="D22:D273 D275">
    <cfRule type="expression" dxfId="22" priority="24">
      <formula>$B22=""</formula>
    </cfRule>
  </conditionalFormatting>
  <conditionalFormatting sqref="D19">
    <cfRule type="expression" dxfId="21" priority="21">
      <formula>$C$19&gt;0.5</formula>
    </cfRule>
  </conditionalFormatting>
  <conditionalFormatting sqref="D13">
    <cfRule type="expression" dxfId="20" priority="20">
      <formula>$N$13&gt;0</formula>
    </cfRule>
  </conditionalFormatting>
  <conditionalFormatting sqref="F22:F274">
    <cfRule type="expression" dxfId="19" priority="18">
      <formula>AND($B21&lt;&gt;"",$B22="")</formula>
    </cfRule>
  </conditionalFormatting>
  <conditionalFormatting sqref="F22:F274">
    <cfRule type="expression" dxfId="18" priority="19">
      <formula>$B22=""</formula>
    </cfRule>
  </conditionalFormatting>
  <conditionalFormatting sqref="A23:F274">
    <cfRule type="expression" dxfId="17" priority="14">
      <formula>AND($B21&lt;&gt;"",$B22="")</formula>
    </cfRule>
  </conditionalFormatting>
  <conditionalFormatting sqref="A10:B10">
    <cfRule type="expression" dxfId="16" priority="13">
      <formula>OR($P$10&gt;20.05,$M$10=1)</formula>
    </cfRule>
  </conditionalFormatting>
  <conditionalFormatting sqref="A11:B11">
    <cfRule type="expression" dxfId="15" priority="12">
      <formula>$M$11=1</formula>
    </cfRule>
  </conditionalFormatting>
  <conditionalFormatting sqref="A12:B12">
    <cfRule type="expression" dxfId="14" priority="11">
      <formula>$M$12=1</formula>
    </cfRule>
  </conditionalFormatting>
  <conditionalFormatting sqref="A13:B13">
    <cfRule type="expression" dxfId="13" priority="10">
      <formula>$M$13=1</formula>
    </cfRule>
  </conditionalFormatting>
  <conditionalFormatting sqref="A19:B19">
    <cfRule type="expression" dxfId="12" priority="9">
      <formula>$M$19=1</formula>
    </cfRule>
  </conditionalFormatting>
  <conditionalFormatting sqref="A14:B14">
    <cfRule type="expression" dxfId="11" priority="8">
      <formula>$M$14=1</formula>
    </cfRule>
  </conditionalFormatting>
  <conditionalFormatting sqref="A15:B15">
    <cfRule type="expression" dxfId="10" priority="7">
      <formula>$M$15&gt;=1</formula>
    </cfRule>
  </conditionalFormatting>
  <conditionalFormatting sqref="A16:B16">
    <cfRule type="expression" dxfId="9" priority="6">
      <formula>$M$16=1</formula>
    </cfRule>
  </conditionalFormatting>
  <conditionalFormatting sqref="A17:B17">
    <cfRule type="expression" dxfId="8" priority="5">
      <formula>$M$17=1</formula>
    </cfRule>
  </conditionalFormatting>
  <conditionalFormatting sqref="A18:B18">
    <cfRule type="expression" dxfId="7" priority="4">
      <formula>$M$18=1</formula>
    </cfRule>
  </conditionalFormatting>
  <conditionalFormatting sqref="D20">
    <cfRule type="expression" dxfId="6" priority="3">
      <formula>$L$21&gt;0</formula>
    </cfRule>
  </conditionalFormatting>
  <conditionalFormatting sqref="A8:B8">
    <cfRule type="expression" dxfId="5" priority="2">
      <formula>$C$8=""</formula>
    </cfRule>
  </conditionalFormatting>
  <conditionalFormatting sqref="G6:I6">
    <cfRule type="expression" dxfId="4" priority="1">
      <formula>$J$6=""</formula>
    </cfRule>
  </conditionalFormatting>
  <dataValidations xWindow="460" yWindow="580" count="16">
    <dataValidation type="list" allowBlank="1" showInputMessage="1" showErrorMessage="1" sqref="F8:G8" xr:uid="{00000000-0002-0000-0300-000000000000}">
      <formula1>$R$23:$R$26</formula1>
    </dataValidation>
    <dataValidation type="list" allowBlank="1" showInputMessage="1" showErrorMessage="1" sqref="C13 E13" xr:uid="{00000000-0002-0000-0300-000001000000}">
      <formula1>"January,February,March,April,May,June,July,August,September,October,November,December"</formula1>
    </dataValidation>
    <dataValidation type="list" allowBlank="1" showInputMessage="1" showErrorMessage="1" sqref="E12" xr:uid="{00000000-0002-0000-0300-000002000000}">
      <formula1>"HE21,HE22,HE23,HE24"</formula1>
    </dataValidation>
    <dataValidation operator="greaterThan" allowBlank="1" showErrorMessage="1" promptTitle="Page Update" prompt="Please enter the date that this specific page was last updated." sqref="A2" xr:uid="{00000000-0002-0000-0300-000003000000}"/>
    <dataValidation type="list" allowBlank="1" showInputMessage="1" showErrorMessage="1" sqref="C5:E5" xr:uid="{00000000-0002-0000-0300-000004000000}">
      <formula1>"End-Use Equipment Load Reduction, Behind-the-Meter Energy Storage"</formula1>
    </dataValidation>
    <dataValidation type="list" allowBlank="1" showInputMessage="1" showErrorMessage="1" sqref="C6:E6" xr:uid="{00000000-0002-0000-0300-000005000000}">
      <formula1>"Commercial/Industrial,Residential/Small Business,Both"</formula1>
    </dataValidation>
    <dataValidation type="list" allowBlank="1" showInputMessage="1" showErrorMessage="1" sqref="I8:J8" xr:uid="{00000000-0002-0000-0300-000006000000}">
      <formula1>lst_Circuits</formula1>
    </dataValidation>
    <dataValidation type="list" allowBlank="1" showInputMessage="1" showErrorMessage="1" sqref="C20" xr:uid="{00000000-0002-0000-0300-000007000000}">
      <formula1>"Standard,Premium"</formula1>
    </dataValidation>
    <dataValidation type="list" allowBlank="1" showInputMessage="1" showErrorMessage="1" sqref="C11:D11" xr:uid="{00000000-0002-0000-0300-000008000000}">
      <formula1>"Monday through Friday, Monday through Sunday"</formula1>
    </dataValidation>
    <dataValidation type="date" operator="lessThanOrEqual" allowBlank="1" showInputMessage="1" showErrorMessage="1" errorTitle="Data Input Error" error="Delivery Commencement Date must be the first day of the month. Must occur no later than 06/01/2021." sqref="C9:D9" xr:uid="{00000000-0002-0000-0300-000009000000}">
      <formula1>O10</formula1>
    </dataValidation>
    <dataValidation type="decimal" operator="greaterThanOrEqual" allowBlank="1" showInputMessage="1" showErrorMessage="1" sqref="F22:F274" xr:uid="{00000000-0002-0000-0300-00000A000000}">
      <formula1>C22</formula1>
    </dataValidation>
    <dataValidation type="date" operator="greaterThan" allowBlank="1" showInputMessage="1" showErrorMessage="1" sqref="C10:D10" xr:uid="{00000000-0002-0000-0300-00000B000000}">
      <formula1>C9</formula1>
    </dataValidation>
    <dataValidation type="list" allowBlank="1" showInputMessage="1" showErrorMessage="1" sqref="J6" xr:uid="{00000000-0002-0000-0300-00000C000000}">
      <formula1>"Yes, No"</formula1>
    </dataValidation>
    <dataValidation type="list" allowBlank="1" showInputMessage="1" showErrorMessage="1" sqref="C12" xr:uid="{00000000-0002-0000-0300-00000D000000}">
      <formula1>"HE1,HE2,HE3,HE4,HE5,HE6,HE7,HE8,HE9,HE10,HE11,HE12,HE13,HE14,HE15,HE16,HE17"</formula1>
    </dataValidation>
    <dataValidation type="whole" operator="greaterThanOrEqual" allowBlank="1" showInputMessage="1" showErrorMessage="1" error="Maximum Duration per dispatch must be at least 4 hours (240 minutes)" sqref="C15" xr:uid="{00000000-0002-0000-0300-00000E000000}">
      <formula1>240</formula1>
    </dataValidation>
    <dataValidation type="whole" operator="greaterThanOrEqual" allowBlank="1" showInputMessage="1" showErrorMessage="1" error="Maximum Dispatch hours per month must be at least 24" sqref="C17" xr:uid="{00000000-0002-0000-0300-00000F000000}">
      <formula1>24</formula1>
    </dataValidation>
  </dataValidations>
  <printOptions horizontalCentered="1" verticalCentered="1"/>
  <pageMargins left="0.75" right="0.75" top="0.5" bottom="0.5" header="0.5" footer="0.5"/>
  <pageSetup scale="19" orientation="portrait" r:id="rId1"/>
  <headerFooter alignWithMargins="0"/>
  <rowBreaks count="1" manualBreakCount="1">
    <brk id="66" max="16383" man="1"/>
  </rowBreaks>
  <ignoredErrors>
    <ignoredError sqref="G22:G26 G27:G273 I22:I273" evalError="1"/>
  </ignoredErrors>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df563676-8b16-455b-9cf3-dfc3c8077c93">
      <Terms xmlns="http://schemas.microsoft.com/office/infopath/2007/PartnerControls"/>
    </TaxKeywordTaxHTField>
    <TaxCatchAll xmlns="e45da448-bf9c-43e8-8676-7e88d583ded9">
      <Value>90</Value>
    </TaxCatchAll>
    <n5352faba7534414b992308bce88a673 xmlns="e3a283c8-0673-4ed1-a2b7-588b35db0706">
      <Terms xmlns="http://schemas.microsoft.com/office/infopath/2007/PartnerControls"/>
    </n5352faba7534414b992308bce88a673>
    <l259f173eec84ef4a7800a0f61062356 xmlns="e3a283c8-0673-4ed1-a2b7-588b35db0706">
      <Terms xmlns="http://schemas.microsoft.com/office/infopath/2007/PartnerControls">
        <TermInfo xmlns="http://schemas.microsoft.com/office/infopath/2007/PartnerControls">
          <TermName xmlns="http://schemas.microsoft.com/office/infopath/2007/PartnerControls">01_Admin</TermName>
          <TermId xmlns="http://schemas.microsoft.com/office/infopath/2007/PartnerControls">411cbf61-a005-45ef-913f-7fac423146fd</TermId>
        </TermInfo>
      </Terms>
    </l259f173eec84ef4a7800a0f61062356>
    <Description0 xmlns="e3a283c8-0673-4ed1-a2b7-588b35db0706" xsi:nil="true"/>
    <Search_x0020_Tags xmlns="e3a283c8-0673-4ed1-a2b7-588b35db0706"/>
    <SharedWithUsers xmlns="df563676-8b16-455b-9cf3-dfc3c8077c93">
      <UserInfo>
        <DisplayName/>
        <AccountId xsi:nil="true"/>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E7808E8D812B1A4CA6C535939128D034" ma:contentTypeVersion="15" ma:contentTypeDescription="Create a new document." ma:contentTypeScope="" ma:versionID="9e50ebdae1c11191403e119c8a81000b">
  <xsd:schema xmlns:xsd="http://www.w3.org/2001/XMLSchema" xmlns:xs="http://www.w3.org/2001/XMLSchema" xmlns:p="http://schemas.microsoft.com/office/2006/metadata/properties" xmlns:ns2="e3a283c8-0673-4ed1-a2b7-588b35db0706" xmlns:ns3="e45da448-bf9c-43e8-8676-7e88d583ded9" xmlns:ns4="df563676-8b16-455b-9cf3-dfc3c8077c93" targetNamespace="http://schemas.microsoft.com/office/2006/metadata/properties" ma:root="true" ma:fieldsID="9e45ed56bdb8d8221f6f91bb6f557ea0" ns2:_="" ns3:_="" ns4:_="">
    <xsd:import namespace="e3a283c8-0673-4ed1-a2b7-588b35db0706"/>
    <xsd:import namespace="e45da448-bf9c-43e8-8676-7e88d583ded9"/>
    <xsd:import namespace="df563676-8b16-455b-9cf3-dfc3c8077c93"/>
    <xsd:element name="properties">
      <xsd:complexType>
        <xsd:sequence>
          <xsd:element name="documentManagement">
            <xsd:complexType>
              <xsd:all>
                <xsd:element ref="ns2:Description0" minOccurs="0"/>
                <xsd:element ref="ns2:l259f173eec84ef4a7800a0f61062356" minOccurs="0"/>
                <xsd:element ref="ns3:TaxCatchAll" minOccurs="0"/>
                <xsd:element ref="ns2:n5352faba7534414b992308bce88a673" minOccurs="0"/>
                <xsd:element ref="ns2:MediaServiceMetadata" minOccurs="0"/>
                <xsd:element ref="ns2:MediaServiceFastMetadata" minOccurs="0"/>
                <xsd:element ref="ns4:TaxKeywordTaxHTField" minOccurs="0"/>
                <xsd:element ref="ns2:Search_x0020_Tags" minOccurs="0"/>
                <xsd:element ref="ns4:SharedWithUsers" minOccurs="0"/>
                <xsd:element ref="ns4: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283c8-0673-4ed1-a2b7-588b35db0706"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xsd:simpleType>
        <xsd:restriction base="dms:Text">
          <xsd:maxLength value="255"/>
        </xsd:restriction>
      </xsd:simpleType>
    </xsd:element>
    <xsd:element name="l259f173eec84ef4a7800a0f61062356" ma:index="10" nillable="true" ma:taxonomy="true" ma:internalName="l259f173eec84ef4a7800a0f61062356" ma:taxonomyFieldName="Main_Category" ma:displayName="Main_Category" ma:default="" ma:fieldId="{5259f173-eec8-4ef4-a780-0a0f61062356}" ma:sspId="1da7e81d-6ea8-45c5-b51f-f6fb8dd5843f" ma:termSetId="be62836e-1bd7-46c4-b66a-8eb53b6765ba" ma:anchorId="f5c62276-0b07-45cb-956e-d8af7af37f9b" ma:open="true" ma:isKeyword="false">
      <xsd:complexType>
        <xsd:sequence>
          <xsd:element ref="pc:Terms" minOccurs="0" maxOccurs="1"/>
        </xsd:sequence>
      </xsd:complexType>
    </xsd:element>
    <xsd:element name="n5352faba7534414b992308bce88a673" ma:index="13" nillable="true" ma:taxonomy="true" ma:internalName="n5352faba7534414b992308bce88a673" ma:taxonomyFieldName="Sub_Category" ma:displayName="Sub_Category" ma:default="" ma:fieldId="{75352fab-a753-4414-b992-308bce88a673}" ma:sspId="1da7e81d-6ea8-45c5-b51f-f6fb8dd5843f" ma:termSetId="be62836e-1bd7-46c4-b66a-8eb53b6765ba" ma:anchorId="f5c62276-0b07-45cb-956e-d8af7af37f9b"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Search_x0020_Tags" ma:index="18" nillable="true" ma:displayName="Search Tags" ma:internalName="Search_x0020_Tags">
      <xsd:complexType>
        <xsd:complexContent>
          <xsd:extension base="dms:MultiChoiceFillIn">
            <xsd:sequence>
              <xsd:element name="Value" maxOccurs="unbounded" minOccurs="0" nillable="true">
                <xsd:simpleType>
                  <xsd:union memberTypes="dms:Text">
                    <xsd:simpleType>
                      <xsd:restriction base="dms:Choice">
                        <xsd:enumeration value="NRG"/>
                        <xsd:enumeration value="NextEra"/>
                      </xsd:restriction>
                    </xsd:simpleType>
                  </xsd:union>
                </xsd:simpleType>
              </xsd:element>
            </xsd:sequence>
          </xsd:extension>
        </xsd:complexContent>
      </xsd:complex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610c97ad-5bf4-4eb4-bce1-1fce6c42bf9a}" ma:internalName="TaxCatchAll" ma:showField="CatchAllData" ma:web="df563676-8b16-455b-9cf3-dfc3c8077c9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563676-8b16-455b-9cf3-dfc3c8077c93" elementFormDefault="qualified">
    <xsd:import namespace="http://schemas.microsoft.com/office/2006/documentManagement/types"/>
    <xsd:import namespace="http://schemas.microsoft.com/office/infopath/2007/PartnerControls"/>
    <xsd:element name="TaxKeywordTaxHTField" ma:index="17" nillable="true" ma:taxonomy="true" ma:internalName="TaxKeywordTaxHTField" ma:taxonomyFieldName="TaxKeyword" ma:displayName="Enterprise Keywords" ma:fieldId="{23f27201-bee3-471e-b2e7-b64fd8b7ca38}" ma:taxonomyMulti="true" ma:sspId="1da7e81d-6ea8-45c5-b51f-f6fb8dd5843f" ma:termSetId="00000000-0000-0000-0000-000000000000" ma:anchorId="00000000-0000-0000-0000-000000000000" ma:open="true" ma:isKeyword="tru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CFD6AD-AD7D-4AC7-B3C8-E1FED6EB913D}"/>
</file>

<file path=customXml/itemProps2.xml><?xml version="1.0" encoding="utf-8"?>
<ds:datastoreItem xmlns:ds="http://schemas.openxmlformats.org/officeDocument/2006/customXml" ds:itemID="{4C822F24-5908-46ED-A903-F99D8F9D3652}"/>
</file>

<file path=customXml/itemProps3.xml><?xml version="1.0" encoding="utf-8"?>
<ds:datastoreItem xmlns:ds="http://schemas.openxmlformats.org/officeDocument/2006/customXml" ds:itemID="{6E77790B-2D15-484A-8B44-0E5D9BD3C90F}"/>
</file>

<file path=customXml/itemProps4.xml><?xml version="1.0" encoding="utf-8"?>
<ds:datastoreItem xmlns:ds="http://schemas.openxmlformats.org/officeDocument/2006/customXml" ds:itemID="{11FB3853-6582-4A19-8A01-BB8128B46B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Gene Lee</cp:lastModifiedBy>
  <cp:revision/>
  <dcterms:created xsi:type="dcterms:W3CDTF">2018-02-28T00:24:24Z</dcterms:created>
  <dcterms:modified xsi:type="dcterms:W3CDTF">2018-08-31T20:26:54Z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0x010100E7808E8D812B1A4CA6C535939128D034</vt:lpwstr>
  </property>
  <property fmtid="{D5CDD505-2E9C-101B-9397-08002B2CF9AE}" pid="3" name="_dlc_DocIdItemGuid">
    <vt:lpwstr>ac53462a-d335-414a-81df-4e6180cf64de</vt:lpwstr>
  </property>
  <property fmtid="{D5CDD505-2E9C-101B-9397-08002B2CF9AE}" pid="4" name="TaxKeyword">
    <vt:lpwstr/>
  </property>
  <property fmtid="{D5CDD505-2E9C-101B-9397-08002B2CF9AE}" pid="5" name="Main_Category">
    <vt:lpwstr>90;#01_Admin|411cbf61-a005-45ef-913f-7fac423146fd</vt:lpwstr>
  </property>
  <property fmtid="{D5CDD505-2E9C-101B-9397-08002B2CF9AE}" pid="6" name="Sub_Category">
    <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ies>
</file>