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defaultThemeVersion="124226"/>
  <xr:revisionPtr revIDLastSave="0" documentId="8_{CF44E9D2-0F1B-4F54-9F4E-27B0E04B6116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HFU" sheetId="1" r:id="rId1"/>
    <sheet name="Jurisdictional Split" sheetId="2" r:id="rId2"/>
  </sheets>
  <definedNames>
    <definedName name="_xlnm.Print_Area" localSheetId="0">PHFU!$A$1:$E$7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2" l="1"/>
  <c r="A66" i="2"/>
  <c r="D57" i="2"/>
  <c r="D59" i="2"/>
  <c r="C65" i="2" l="1"/>
  <c r="C64" i="2"/>
  <c r="C63" i="2"/>
  <c r="C59" i="2"/>
  <c r="C57" i="2"/>
  <c r="D65" i="2" s="1"/>
  <c r="G25" i="2"/>
  <c r="C17" i="2"/>
  <c r="C66" i="2" s="1"/>
  <c r="E5" i="1"/>
  <c r="D7" i="1"/>
  <c r="C67" i="2" l="1"/>
  <c r="D17" i="2"/>
  <c r="D66" i="2" s="1"/>
  <c r="D67" i="2" s="1"/>
  <c r="C7" i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<sst xmlns="http://schemas.openxmlformats.org/spreadsheetml/2006/main" count="92" uniqueCount="89">
  <si>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</si>
  <si>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</si>
  <si>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</si>
  <si>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</si>
  <si>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</si>
  <si>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</si>
  <si>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</si>
  <si>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</si>
  <si>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</si>
  <si>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</si>
  <si>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</si>
  <si>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</si>
  <si>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</si>
  <si>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</si>
  <si>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</si>
  <si>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</si>
  <si>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</si>
  <si>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</si>
  <si>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</si>
  <si>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</si>
  <si>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</si>
  <si>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</si>
  <si>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</si>
  <si>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</si>
  <si>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</si>
  <si>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</si>
  <si>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</si>
  <si>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</si>
  <si>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</si>
  <si>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</si>
  <si>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</si>
  <si>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</si>
  <si>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</si>
  <si>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</si>
  <si>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</si>
  <si>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</si>
  <si>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</si>
  <si>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</si>
  <si>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</si>
  <si>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</si>
  <si>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</si>
  <si>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</si>
  <si>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</si>
  <si>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</si>
  <si>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</si>
  <si>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</si>
  <si>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</si>
  <si>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</si>
  <si>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</si>
  <si>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</si>
  <si>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</si>
  <si>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</si>
  <si>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</si>
  <si>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</si>
  <si>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</si>
  <si>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</si>
  <si>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</si>
  <si>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</si>
  <si>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</si>
  <si>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</si>
  <si>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</si>
  <si>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</si>
  <si>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</si>
  <si>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</si>
  <si>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</si>
  <si>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</si>
  <si>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</si>
  <si>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</si>
  <si>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</si>
  <si>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</si>
  <si>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</si>
  <si>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</si>
  <si>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</si>
  <si>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</si>
  <si>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</si>
  <si>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</si>
  <si>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</si>
  <si>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</si>
  <si>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</si>
  <si>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</si>
  <si>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</si>
  <si>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</si>
  <si>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</si>
  <si>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</si>
  <si>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</si>
  <si>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</si>
  <si>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</si>
  <si>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</si>
  <si>
    <t>As of 12/31/2022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</si>
</sst>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164" fontId="0" fillId="0" borderId="0" xfId="0" applyNumberFormat="1"/>
    <xf numFmtId="0" fontId="2" fillId="0" borderId="16" xfId="0" applyFont="1" applyBorder="1"/>
    <xf numFmtId="166" fontId="2" fillId="0" borderId="0" xfId="121" applyNumberFormat="1" applyFont="1" applyBorder="1"/>
    <xf numFmtId="0" fontId="2" fillId="0" borderId="17" xfId="0" applyFont="1" applyBorder="1"/>
    <xf numFmtId="9" fontId="2" fillId="0" borderId="0" xfId="2" applyFont="1" applyBorder="1" applyAlignment="1">
      <alignment horizontal="center"/>
    </xf>
    <xf numFmtId="166" fontId="2" fillId="0" borderId="18" xfId="121" applyNumberFormat="1" applyFont="1" applyBorder="1"/>
    <xf numFmtId="9" fontId="2" fillId="0" borderId="18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6" xfId="0" applyBorder="1"/>
    <xf numFmtId="166" fontId="1" fillId="0" borderId="0" xfId="121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6" fontId="1" fillId="0" borderId="20" xfId="121" applyNumberFormat="1" applyFont="1" applyBorder="1"/>
    <xf numFmtId="0" fontId="0" fillId="0" borderId="21" xfId="0" applyBorder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2" fillId="34" borderId="13" xfId="0" applyFont="1" applyFill="1" applyBorder="1"/>
    <xf numFmtId="0" fontId="2" fillId="34" borderId="14" xfId="0" applyFont="1" applyFill="1" applyBorder="1"/>
    <xf numFmtId="166" fontId="1" fillId="34" borderId="14" xfId="121" applyNumberFormat="1" applyFont="1" applyFill="1" applyBorder="1"/>
    <xf numFmtId="0" fontId="0" fillId="34" borderId="14" xfId="0" applyFill="1" applyBorder="1"/>
    <xf numFmtId="0" fontId="0" fillId="34" borderId="15" xfId="0" applyFill="1" applyBorder="1"/>
    <xf numFmtId="0" fontId="2" fillId="0" borderId="3" xfId="0" applyFont="1" applyBorder="1" applyAlignment="1">
      <alignment horizontal="right"/>
    </xf>
    <xf numFmtId="166" fontId="2" fillId="0" borderId="3" xfId="121" applyNumberFormat="1" applyFont="1" applyBorder="1"/>
    <xf numFmtId="9" fontId="2" fillId="0" borderId="3" xfId="2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9" fontId="2" fillId="0" borderId="3" xfId="0" applyNumberFormat="1" applyFont="1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view="pageLayout" zoomScaleNormal="100" workbookViewId="0">
      <selection activeCell="D12" sqref="D12"/>
    </sheetView>
  </sheetViews>
  <sheetFormatPr defaultRowHeight="14.4" x14ac:dyDescent="0.3"/>
  <cols>
    <col min="3" max="3" width="13.33203125" customWidth="1"/>
    <col min="4" max="4" width="15.5546875" customWidth="1"/>
    <col min="5" max="5" width="11.5546875" bestFit="1" customWidth="1"/>
  </cols>
  <sheetData>
    <row r="1" spans="1:7" ht="18" x14ac:dyDescent="0.35">
      <c r="A1" s="6" t="s">
        <v>0</v>
      </c>
    </row>
    <row r="2" spans="1:7" x14ac:dyDescent="0.3">
      <c r="A2" s="1" t="s">
        <v>88</v>
      </c>
    </row>
    <row r="3" spans="1:7" x14ac:dyDescent="0.3">
      <c r="G3" s="2"/>
    </row>
    <row r="4" spans="1:7" x14ac:dyDescent="0.3">
      <c r="C4" s="5" t="s">
        <v>1</v>
      </c>
      <c r="D4" s="5" t="s">
        <v>2</v>
      </c>
      <c r="E4" s="5" t="s">
        <v>3</v>
      </c>
    </row>
    <row r="5" spans="1:7" x14ac:dyDescent="0.3">
      <c r="C5" s="10">
        <v>25789894.52</v>
      </c>
      <c r="D5" s="4">
        <v>14495392.189999999</v>
      </c>
      <c r="E5" s="4">
        <f>C5-D5</f>
        <v>11294502.33</v>
      </c>
    </row>
    <row r="6" spans="1:7" x14ac:dyDescent="0.3">
      <c r="A6" s="1" t="s">
        <v>4</v>
      </c>
      <c r="D6" s="3">
        <v>0.62999626393073516</v>
      </c>
      <c r="E6" s="8">
        <v>0</v>
      </c>
    </row>
    <row r="7" spans="1:7" ht="15" thickBot="1" x14ac:dyDescent="0.35">
      <c r="A7" s="1" t="s">
        <v>5</v>
      </c>
      <c r="C7" s="7">
        <f>D7</f>
        <v>9132042.9239107575</v>
      </c>
      <c r="D7" s="7">
        <f>D5*D6</f>
        <v>9132042.9239107575</v>
      </c>
      <c r="E7" s="9">
        <v>0</v>
      </c>
    </row>
    <row r="8" spans="1:7" ht="15" thickTop="1" x14ac:dyDescent="0.3"/>
    <row r="19" spans="1:1" x14ac:dyDescent="0.3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&amp;RTO2024 Draft Annual Update
Attachment 4
WP-Schedule 11 PHFU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EE5F-0678-48DD-8725-288AD8FB7445}">
  <dimension ref="A1:K69"/>
  <sheetViews>
    <sheetView view="pageLayout" zoomScale="70" zoomScaleNormal="80" zoomScalePageLayoutView="70" workbookViewId="0">
      <selection activeCell="H7" sqref="H7"/>
    </sheetView>
  </sheetViews>
  <sheetFormatPr defaultRowHeight="14.4" x14ac:dyDescent="0.3"/>
  <cols>
    <col min="2" max="2" width="46" customWidth="1"/>
    <col min="3" max="3" width="16.109375" style="12" bestFit="1" customWidth="1"/>
    <col min="5" max="5" width="3.88671875" customWidth="1"/>
    <col min="6" max="6" width="39.88671875" bestFit="1" customWidth="1"/>
    <col min="7" max="7" width="16.109375" customWidth="1"/>
    <col min="11" max="11" width="15.109375" style="12" bestFit="1" customWidth="1"/>
  </cols>
  <sheetData>
    <row r="1" spans="1:8" ht="23.4" x14ac:dyDescent="0.45">
      <c r="A1" s="11" t="s">
        <v>6</v>
      </c>
    </row>
    <row r="2" spans="1:8" ht="23.4" x14ac:dyDescent="0.45">
      <c r="A2" s="11" t="s">
        <v>7</v>
      </c>
    </row>
    <row r="3" spans="1:8" ht="18" x14ac:dyDescent="0.35">
      <c r="A3" s="13"/>
    </row>
    <row r="4" spans="1:8" ht="18" x14ac:dyDescent="0.35">
      <c r="B4" s="38" t="s">
        <v>8</v>
      </c>
      <c r="C4" s="39"/>
    </row>
    <row r="5" spans="1:8" ht="15.6" x14ac:dyDescent="0.3">
      <c r="B5" s="14" t="s">
        <v>9</v>
      </c>
      <c r="C5" s="15">
        <v>389700</v>
      </c>
      <c r="F5" s="16" t="s">
        <v>10</v>
      </c>
      <c r="G5" s="17"/>
    </row>
    <row r="6" spans="1:8" x14ac:dyDescent="0.3">
      <c r="B6" s="18" t="s">
        <v>11</v>
      </c>
      <c r="C6" s="19">
        <v>48957500</v>
      </c>
      <c r="F6" s="18" t="s">
        <v>12</v>
      </c>
      <c r="G6" s="19">
        <v>262600</v>
      </c>
    </row>
    <row r="7" spans="1:8" x14ac:dyDescent="0.3">
      <c r="B7" s="18" t="s">
        <v>13</v>
      </c>
      <c r="C7" s="19">
        <v>562200</v>
      </c>
      <c r="F7" s="18" t="s">
        <v>14</v>
      </c>
      <c r="G7" s="19">
        <v>5389800</v>
      </c>
    </row>
    <row r="8" spans="1:8" x14ac:dyDescent="0.3">
      <c r="B8" s="18" t="s">
        <v>15</v>
      </c>
      <c r="C8" s="19">
        <v>3443200</v>
      </c>
      <c r="F8" s="18" t="s">
        <v>16</v>
      </c>
      <c r="G8" s="19">
        <v>1005000</v>
      </c>
    </row>
    <row r="9" spans="1:8" x14ac:dyDescent="0.3">
      <c r="B9" s="18" t="s">
        <v>17</v>
      </c>
      <c r="C9" s="19">
        <v>109300</v>
      </c>
      <c r="F9" s="18" t="s">
        <v>18</v>
      </c>
      <c r="G9" s="19">
        <v>376400</v>
      </c>
    </row>
    <row r="10" spans="1:8" x14ac:dyDescent="0.3">
      <c r="B10" s="18" t="s">
        <v>19</v>
      </c>
      <c r="C10" s="19">
        <v>825300</v>
      </c>
      <c r="F10" s="18" t="s">
        <v>20</v>
      </c>
      <c r="G10" s="19">
        <v>14900</v>
      </c>
    </row>
    <row r="11" spans="1:8" x14ac:dyDescent="0.3">
      <c r="B11" s="18" t="s">
        <v>21</v>
      </c>
      <c r="C11" s="19">
        <v>8000</v>
      </c>
      <c r="F11" s="18" t="s">
        <v>22</v>
      </c>
      <c r="G11" s="19">
        <v>1488900</v>
      </c>
    </row>
    <row r="12" spans="1:8" x14ac:dyDescent="0.3">
      <c r="B12" s="18" t="s">
        <v>23</v>
      </c>
      <c r="C12" s="19">
        <v>461100</v>
      </c>
      <c r="F12" s="18" t="s">
        <v>24</v>
      </c>
      <c r="G12" s="19">
        <v>7900</v>
      </c>
    </row>
    <row r="13" spans="1:8" x14ac:dyDescent="0.3">
      <c r="B13" s="18" t="s">
        <v>25</v>
      </c>
      <c r="C13" s="19">
        <v>464600</v>
      </c>
      <c r="F13" s="18" t="s">
        <v>26</v>
      </c>
      <c r="G13" s="19">
        <v>39200</v>
      </c>
    </row>
    <row r="14" spans="1:8" x14ac:dyDescent="0.3">
      <c r="B14" s="18" t="s">
        <v>27</v>
      </c>
      <c r="C14" s="19">
        <v>185500</v>
      </c>
      <c r="F14" s="18" t="s">
        <v>28</v>
      </c>
      <c r="G14" s="19">
        <v>14900</v>
      </c>
    </row>
    <row r="15" spans="1:8" x14ac:dyDescent="0.3">
      <c r="B15" s="18" t="s">
        <v>29</v>
      </c>
      <c r="C15" s="19">
        <v>316400</v>
      </c>
      <c r="F15" s="18" t="s">
        <v>30</v>
      </c>
      <c r="G15" s="19">
        <v>214200</v>
      </c>
    </row>
    <row r="16" spans="1:8" x14ac:dyDescent="0.3">
      <c r="B16" s="18" t="s">
        <v>31</v>
      </c>
      <c r="C16" s="19">
        <v>560800</v>
      </c>
      <c r="F16" s="18" t="s">
        <v>32</v>
      </c>
      <c r="G16" s="19">
        <v>3705900</v>
      </c>
      <c r="H16" s="22"/>
    </row>
    <row r="17" spans="2:8" x14ac:dyDescent="0.3">
      <c r="B17" s="45" t="s">
        <v>33</v>
      </c>
      <c r="C17" s="46">
        <f>SUBTOTAL(9,C5:C16)</f>
        <v>56283600</v>
      </c>
      <c r="D17" s="47">
        <f>C17/C59</f>
        <v>0.6254275370532113</v>
      </c>
      <c r="F17" s="18" t="s">
        <v>34</v>
      </c>
      <c r="G17" s="19">
        <v>1942500</v>
      </c>
      <c r="H17" s="22"/>
    </row>
    <row r="18" spans="2:8" x14ac:dyDescent="0.3">
      <c r="F18" s="18" t="s">
        <v>35</v>
      </c>
      <c r="G18" s="19">
        <v>119100</v>
      </c>
    </row>
    <row r="19" spans="2:8" ht="18" x14ac:dyDescent="0.35">
      <c r="B19" s="38" t="s">
        <v>36</v>
      </c>
      <c r="C19" s="39"/>
      <c r="F19" s="18" t="s">
        <v>37</v>
      </c>
      <c r="G19" s="19">
        <v>360400</v>
      </c>
    </row>
    <row r="20" spans="2:8" x14ac:dyDescent="0.3">
      <c r="B20" s="14" t="s">
        <v>38</v>
      </c>
      <c r="C20" s="15">
        <v>55100</v>
      </c>
      <c r="F20" s="18" t="s">
        <v>39</v>
      </c>
      <c r="G20" s="19">
        <v>6700</v>
      </c>
    </row>
    <row r="21" spans="2:8" x14ac:dyDescent="0.3">
      <c r="B21" s="18" t="s">
        <v>40</v>
      </c>
      <c r="C21" s="19">
        <v>200000</v>
      </c>
      <c r="F21" s="18" t="s">
        <v>41</v>
      </c>
      <c r="G21" s="19">
        <v>110200</v>
      </c>
    </row>
    <row r="22" spans="2:8" x14ac:dyDescent="0.3">
      <c r="B22" s="18" t="s">
        <v>42</v>
      </c>
      <c r="C22" s="19">
        <v>15993200</v>
      </c>
      <c r="F22" s="18" t="s">
        <v>43</v>
      </c>
      <c r="G22" s="19">
        <v>12200</v>
      </c>
    </row>
    <row r="23" spans="2:8" x14ac:dyDescent="0.3">
      <c r="B23" s="18" t="s">
        <v>44</v>
      </c>
      <c r="C23" s="19">
        <v>43500</v>
      </c>
      <c r="F23" s="18" t="s">
        <v>45</v>
      </c>
      <c r="G23" s="19">
        <v>13600</v>
      </c>
    </row>
    <row r="24" spans="2:8" x14ac:dyDescent="0.3">
      <c r="B24" s="18" t="s">
        <v>46</v>
      </c>
      <c r="C24" s="19">
        <v>397600</v>
      </c>
      <c r="F24" s="20" t="s">
        <v>47</v>
      </c>
      <c r="G24" s="21">
        <v>202300</v>
      </c>
    </row>
    <row r="25" spans="2:8" x14ac:dyDescent="0.3">
      <c r="B25" s="18" t="s">
        <v>48</v>
      </c>
      <c r="C25" s="19">
        <v>401600</v>
      </c>
      <c r="F25" s="48" t="s">
        <v>49</v>
      </c>
      <c r="G25" s="46">
        <f>SUM(G6:G24)</f>
        <v>15286700</v>
      </c>
    </row>
    <row r="26" spans="2:8" x14ac:dyDescent="0.3">
      <c r="B26" s="18" t="s">
        <v>50</v>
      </c>
      <c r="C26" s="19">
        <v>74900</v>
      </c>
    </row>
    <row r="27" spans="2:8" x14ac:dyDescent="0.3">
      <c r="B27" s="18" t="s">
        <v>50</v>
      </c>
      <c r="C27" s="19">
        <v>188800</v>
      </c>
    </row>
    <row r="28" spans="2:8" x14ac:dyDescent="0.3">
      <c r="B28" s="18" t="s">
        <v>51</v>
      </c>
      <c r="C28" s="19">
        <v>61800</v>
      </c>
    </row>
    <row r="29" spans="2:8" x14ac:dyDescent="0.3">
      <c r="B29" s="18" t="s">
        <v>52</v>
      </c>
      <c r="C29" s="19">
        <v>609300</v>
      </c>
    </row>
    <row r="30" spans="2:8" x14ac:dyDescent="0.3">
      <c r="B30" s="18" t="s">
        <v>53</v>
      </c>
      <c r="C30" s="19">
        <v>1052400</v>
      </c>
    </row>
    <row r="31" spans="2:8" x14ac:dyDescent="0.3">
      <c r="B31" s="18" t="s">
        <v>54</v>
      </c>
      <c r="C31" s="19">
        <v>1408200</v>
      </c>
      <c r="F31" s="48" t="s">
        <v>56</v>
      </c>
      <c r="G31" s="46">
        <v>10372600</v>
      </c>
    </row>
    <row r="32" spans="2:8" x14ac:dyDescent="0.3">
      <c r="B32" s="18" t="s">
        <v>55</v>
      </c>
      <c r="C32" s="19">
        <v>1693300</v>
      </c>
    </row>
    <row r="33" spans="2:3" x14ac:dyDescent="0.3">
      <c r="B33" s="18" t="s">
        <v>57</v>
      </c>
      <c r="C33" s="19">
        <v>224500</v>
      </c>
    </row>
    <row r="34" spans="2:3" x14ac:dyDescent="0.3">
      <c r="B34" s="18" t="s">
        <v>58</v>
      </c>
      <c r="C34" s="19">
        <v>55600</v>
      </c>
    </row>
    <row r="35" spans="2:3" x14ac:dyDescent="0.3">
      <c r="B35" s="18" t="s">
        <v>59</v>
      </c>
      <c r="C35" s="19">
        <v>274900</v>
      </c>
    </row>
    <row r="36" spans="2:3" x14ac:dyDescent="0.3">
      <c r="B36" s="18" t="s">
        <v>60</v>
      </c>
      <c r="C36" s="19">
        <v>1009700</v>
      </c>
    </row>
    <row r="37" spans="2:3" x14ac:dyDescent="0.3">
      <c r="B37" s="18" t="s">
        <v>61</v>
      </c>
      <c r="C37" s="19">
        <v>746200</v>
      </c>
    </row>
    <row r="38" spans="2:3" x14ac:dyDescent="0.3">
      <c r="B38" s="18" t="s">
        <v>62</v>
      </c>
      <c r="C38" s="19">
        <v>19200</v>
      </c>
    </row>
    <row r="39" spans="2:3" x14ac:dyDescent="0.3">
      <c r="B39" s="18" t="s">
        <v>63</v>
      </c>
      <c r="C39" s="19">
        <v>718200</v>
      </c>
    </row>
    <row r="40" spans="2:3" x14ac:dyDescent="0.3">
      <c r="B40" s="18" t="s">
        <v>64</v>
      </c>
      <c r="C40" s="19">
        <v>507700</v>
      </c>
    </row>
    <row r="41" spans="2:3" x14ac:dyDescent="0.3">
      <c r="B41" s="18" t="s">
        <v>65</v>
      </c>
      <c r="C41" s="19">
        <v>164600</v>
      </c>
    </row>
    <row r="42" spans="2:3" x14ac:dyDescent="0.3">
      <c r="B42" s="18" t="s">
        <v>66</v>
      </c>
      <c r="C42" s="19">
        <v>1593800</v>
      </c>
    </row>
    <row r="43" spans="2:3" x14ac:dyDescent="0.3">
      <c r="B43" s="18" t="s">
        <v>67</v>
      </c>
      <c r="C43" s="19">
        <v>269000</v>
      </c>
    </row>
    <row r="44" spans="2:3" x14ac:dyDescent="0.3">
      <c r="B44" s="18" t="s">
        <v>68</v>
      </c>
      <c r="C44" s="19">
        <v>310400</v>
      </c>
    </row>
    <row r="45" spans="2:3" x14ac:dyDescent="0.3">
      <c r="B45" s="18" t="s">
        <v>69</v>
      </c>
      <c r="C45" s="19">
        <v>190300</v>
      </c>
    </row>
    <row r="46" spans="2:3" x14ac:dyDescent="0.3">
      <c r="B46" s="18" t="s">
        <v>69</v>
      </c>
      <c r="C46" s="19">
        <v>3050800</v>
      </c>
    </row>
    <row r="47" spans="2:3" x14ac:dyDescent="0.3">
      <c r="B47" s="18" t="s">
        <v>70</v>
      </c>
      <c r="C47" s="19">
        <v>9800</v>
      </c>
    </row>
    <row r="48" spans="2:3" x14ac:dyDescent="0.3">
      <c r="B48" s="18" t="s">
        <v>71</v>
      </c>
      <c r="C48" s="19">
        <v>651700</v>
      </c>
    </row>
    <row r="49" spans="1:8" x14ac:dyDescent="0.3">
      <c r="B49" s="18" t="s">
        <v>72</v>
      </c>
      <c r="C49" s="19">
        <v>129600</v>
      </c>
    </row>
    <row r="50" spans="1:8" x14ac:dyDescent="0.3">
      <c r="B50" s="18" t="s">
        <v>73</v>
      </c>
      <c r="C50" s="19">
        <v>222100</v>
      </c>
    </row>
    <row r="51" spans="1:8" x14ac:dyDescent="0.3">
      <c r="B51" s="18" t="s">
        <v>74</v>
      </c>
      <c r="C51" s="19">
        <v>507600</v>
      </c>
    </row>
    <row r="52" spans="1:8" x14ac:dyDescent="0.3">
      <c r="B52" s="18" t="s">
        <v>75</v>
      </c>
      <c r="C52" s="19">
        <v>479400</v>
      </c>
    </row>
    <row r="53" spans="1:8" x14ac:dyDescent="0.3">
      <c r="B53" s="18" t="s">
        <v>76</v>
      </c>
      <c r="C53" s="19">
        <v>85700</v>
      </c>
    </row>
    <row r="54" spans="1:8" x14ac:dyDescent="0.3">
      <c r="B54" s="18" t="s">
        <v>77</v>
      </c>
      <c r="C54" s="19">
        <v>184100</v>
      </c>
    </row>
    <row r="55" spans="1:8" x14ac:dyDescent="0.3">
      <c r="B55" s="18" t="s">
        <v>78</v>
      </c>
      <c r="C55" s="19">
        <v>32400</v>
      </c>
      <c r="G55" s="23"/>
      <c r="H55" s="22"/>
    </row>
    <row r="56" spans="1:8" x14ac:dyDescent="0.3">
      <c r="B56" s="18" t="s">
        <v>79</v>
      </c>
      <c r="C56" s="19">
        <v>91600</v>
      </c>
      <c r="G56" s="23"/>
      <c r="H56" s="22"/>
    </row>
    <row r="57" spans="1:8" x14ac:dyDescent="0.3">
      <c r="B57" s="45" t="s">
        <v>80</v>
      </c>
      <c r="C57" s="46">
        <f>SUBTOTAL(9,C20:C56)</f>
        <v>33708600</v>
      </c>
      <c r="D57" s="47">
        <f>C57/C59</f>
        <v>0.3745724629467887</v>
      </c>
    </row>
    <row r="59" spans="1:8" x14ac:dyDescent="0.3">
      <c r="A59" s="49" t="s">
        <v>81</v>
      </c>
      <c r="B59" s="45"/>
      <c r="C59" s="46">
        <f>SUBTOTAL(9,C5:C57)</f>
        <v>89992200</v>
      </c>
      <c r="D59" s="50">
        <f>D17+D57</f>
        <v>1</v>
      </c>
    </row>
    <row r="61" spans="1:8" ht="15" thickBot="1" x14ac:dyDescent="0.35"/>
    <row r="62" spans="1:8" ht="15" thickBot="1" x14ac:dyDescent="0.35">
      <c r="A62" s="40" t="s">
        <v>82</v>
      </c>
      <c r="B62" s="41"/>
      <c r="C62" s="42"/>
      <c r="D62" s="43"/>
      <c r="E62" s="43"/>
      <c r="F62" s="44"/>
    </row>
    <row r="63" spans="1:8" x14ac:dyDescent="0.3">
      <c r="A63" s="24" t="s">
        <v>83</v>
      </c>
      <c r="B63" s="2"/>
      <c r="C63" s="25">
        <f>G25</f>
        <v>15286700</v>
      </c>
      <c r="D63" s="2" t="s">
        <v>84</v>
      </c>
      <c r="E63" s="2"/>
      <c r="F63" s="26"/>
    </row>
    <row r="64" spans="1:8" x14ac:dyDescent="0.3">
      <c r="A64" s="24" t="s">
        <v>85</v>
      </c>
      <c r="B64" s="2"/>
      <c r="C64" s="25">
        <f>G31</f>
        <v>10372600</v>
      </c>
      <c r="D64" s="2" t="s">
        <v>84</v>
      </c>
      <c r="E64" s="2"/>
      <c r="F64" s="26"/>
    </row>
    <row r="65" spans="1:6" x14ac:dyDescent="0.3">
      <c r="A65" s="24" t="str">
        <f>B19</f>
        <v>CPUC Units of Property</v>
      </c>
      <c r="B65" s="2"/>
      <c r="C65" s="25">
        <f>C57</f>
        <v>33708600</v>
      </c>
      <c r="D65" s="27">
        <f>D57</f>
        <v>0.3745724629467887</v>
      </c>
      <c r="E65" s="2"/>
      <c r="F65" s="26"/>
    </row>
    <row r="66" spans="1:6" x14ac:dyDescent="0.3">
      <c r="A66" s="24" t="str">
        <f>B4</f>
        <v>FERC Units of Property</v>
      </c>
      <c r="B66" s="2"/>
      <c r="C66" s="28">
        <f>C17</f>
        <v>56283600</v>
      </c>
      <c r="D66" s="29">
        <f>D17</f>
        <v>0.6254275370532113</v>
      </c>
      <c r="E66" s="2"/>
      <c r="F66" s="26"/>
    </row>
    <row r="67" spans="1:6" x14ac:dyDescent="0.3">
      <c r="A67" s="24" t="s">
        <v>86</v>
      </c>
      <c r="B67" s="2"/>
      <c r="C67" s="25">
        <f>SUM(C63:C66)</f>
        <v>115651500</v>
      </c>
      <c r="D67" s="30">
        <f>SUM(D65:D66)</f>
        <v>1</v>
      </c>
      <c r="E67" s="2"/>
      <c r="F67" s="26"/>
    </row>
    <row r="68" spans="1:6" x14ac:dyDescent="0.3">
      <c r="A68" s="31"/>
      <c r="C68" s="32"/>
      <c r="F68" s="33"/>
    </row>
    <row r="69" spans="1:6" ht="15" thickBot="1" x14ac:dyDescent="0.35">
      <c r="A69" s="34" t="s">
        <v>87</v>
      </c>
      <c r="B69" s="35"/>
      <c r="C69" s="36"/>
      <c r="D69" s="35"/>
      <c r="E69" s="35"/>
      <c r="F69" s="37"/>
    </row>
  </sheetData>
  <pageMargins left="0.7" right="0.7" top="0.93574999999999997" bottom="0.75" header="0.3" footer="0.3"/>
  <pageSetup scale="57" fitToHeight="0" orientation="portrait" r:id="rId1"/>
  <headerFooter>
    <oddHeader>&amp;RTO2024 Draft Annual Update
Attachment 4
WP-Schedule 11 - PHFU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PHFU</vt:lpstr>
      <vt:lpstr>Jurisdictional Split</vt:lpstr>
      <vt:lpstr>PHFU!Print_Area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2023-04-20T15:07:41Z</dcterms:created>
  <dcterms:modified xsi:type="dcterms:W3CDTF">2023-06-06T15:22:10Z</dcterms:modified>
</cp:coreProperties>
</file>