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3 FERC Rate Case TO2023\Amended Annual Update (TO2021 &amp; TO2022)\Amended Annual Update-11.15\"/>
    </mc:Choice>
  </mc:AlternateContent>
  <xr:revisionPtr revIDLastSave="0" documentId="13_ncr:1_{15E92083-B9D9-4EC8-8AC3-3EEE3899FD6E}" xr6:coauthVersionLast="46" xr6:coauthVersionMax="46" xr10:uidLastSave="{00000000-0000-0000-0000-000000000000}"/>
  <bookViews>
    <workbookView xWindow="28680" yWindow="-120" windowWidth="29040" windowHeight="15840" xr2:uid="{EB2B6FB1-AC47-49FB-9B7B-40CCEA1DEA93}"/>
  </bookViews>
  <sheets>
    <sheet name="Att1_2019-TO2021 Sch4-TUTRR" sheetId="5" r:id="rId1"/>
    <sheet name="Att3-2019-TO2018 Sch4-TUTRR" sheetId="6" r:id="rId2"/>
    <sheet name="2019 Wtd Avg Variance" sheetId="4" r:id="rId3"/>
    <sheet name="Att5-2020 Sch4-TUTRR" sheetId="7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Alt2007">#REF!</definedName>
    <definedName name="_Apr06">#REF!</definedName>
    <definedName name="_F100040">'[1]EIX Cost Centers'!$A$1:$B$33</definedName>
    <definedName name="_Feb06">#REF!</definedName>
    <definedName name="_Fill" hidden="1">#REF!</definedName>
    <definedName name="_May06">#REF!</definedName>
    <definedName name="_Nov05">#REF!</definedName>
    <definedName name="_Order1" hidden="1">255</definedName>
    <definedName name="_Order2" hidden="1">255</definedName>
    <definedName name="_SO2">#REF!</definedName>
    <definedName name="_SO4">#REF!</definedName>
    <definedName name="Active">#REF!</definedName>
    <definedName name="AltForecast">#REF!</definedName>
    <definedName name="Assets">'[2]GL Master Data lookup'!#REF!</definedName>
    <definedName name="Basis_Point">#REF!</definedName>
    <definedName name="Basis_Prices_Upload_Date">[3]Check!$B$29</definedName>
    <definedName name="Basis_Web_Query">[4]BasisPrices!$B$29</definedName>
    <definedName name="BHV">#REF!</definedName>
    <definedName name="Bio">#REF!</definedName>
    <definedName name="BLOCK">#REF!</definedName>
    <definedName name="BLOCKPOSTING">#REF!</definedName>
    <definedName name="Calc_implied_vol">[4]Volatility!$B$31</definedName>
    <definedName name="Clearing_House_deals_MTM_PT___Current_Month">#REF!</definedName>
    <definedName name="Cogen">#REF!</definedName>
    <definedName name="Convert_price">[4]PowerPrices!$B$64</definedName>
    <definedName name="Copy_Brkr_Quotes">[4]PowerPrices!$B$61</definedName>
    <definedName name="Create_Nuc_Basis">[4]BasisPrices!$B$30</definedName>
    <definedName name="Create_Nuc_Futs">[4]FuturePrices!$B$35</definedName>
    <definedName name="Create_Nuc_IR">[4]InterestRates!$B$27</definedName>
    <definedName name="Create_Nuc_Pwr">[4]PowerPrices!$B$65</definedName>
    <definedName name="Create_Nuc_Vol">[4]Volatility!$B$32</definedName>
    <definedName name="CRR_PT2">#REF!</definedName>
    <definedName name="CRR_SD_1">#REF!</definedName>
    <definedName name="CRR_SD_2">#REF!</definedName>
    <definedName name="CRR_ST_PT2">#REF!</definedName>
    <definedName name="CurrentMonth">#REF!</definedName>
    <definedName name="CurrentMTMDate">'[5]Clearinghouse_Fuel_Suppliers.xl'!$B$4</definedName>
    <definedName name="CurrentQtrEnd">'[6]Input And Prices'!$C$4</definedName>
    <definedName name="DaysForward">'[4]Calpine Renewable Cntrct  MTM'!$K$81</definedName>
    <definedName name="DWR_End_Row">#REF!</definedName>
    <definedName name="DWR_Start_Row">#REF!</definedName>
    <definedName name="Effective_date">'[4]Calpine Renewable Cntrct  MTM'!$L$81</definedName>
    <definedName name="EIX_10k">#REF!</definedName>
    <definedName name="EIX_10K_DET_M">#REF!</definedName>
    <definedName name="EIX_10K_DET_T">#REF!</definedName>
    <definedName name="EIX_10K_DETAIL">#REF!</definedName>
    <definedName name="EIX_10K_M">#REF!</definedName>
    <definedName name="EIX_10k_t">#REF!</definedName>
    <definedName name="EIX_10K_WK_CURR">[7]WS!#REF!</definedName>
    <definedName name="EIX_10K_WK_JAN1">#REF!</definedName>
    <definedName name="EIX_10k_WK_LASTMO">#REF!</definedName>
    <definedName name="EIX_WS">[7]WS!#REF!</definedName>
    <definedName name="eixytd">#REF!</definedName>
    <definedName name="ENTRYNODE">#REF!</definedName>
    <definedName name="EOptns_Term_Sch_Point">#REF!</definedName>
    <definedName name="Equity">'[2]GL Master Data lookup'!#REF!</definedName>
    <definedName name="Escalation_Rate">#REF!</definedName>
    <definedName name="FERC">#REF!</definedName>
    <definedName name="FERC_Map">'[2]CARS to FERC Map'!$A$2:$B$2339</definedName>
    <definedName name="Format_Quotes">[4]PowerPrices!$B$62</definedName>
    <definedName name="FSD">#REF!</definedName>
    <definedName name="Fut_Point">#REF!</definedName>
    <definedName name="Futs_Web_Query">[4]FuturePrices!$B$34</definedName>
    <definedName name="Futures_Prices_Upload_Date">[3]Check!$B$28</definedName>
    <definedName name="Gas">#REF!</definedName>
    <definedName name="Gas_Fin_Non_Options">#REF!</definedName>
    <definedName name="Gas_NOpt_PT_1">#REF!</definedName>
    <definedName name="Gas_NOpt_PT_2">#REF!</definedName>
    <definedName name="Gas_NOpt_PT_3">#REF!</definedName>
    <definedName name="Gas_NOpt_PT_Source_1">#REF!</definedName>
    <definedName name="Gas_NOpt_PT_Source_2">#REF!</definedName>
    <definedName name="Geo">#REF!</definedName>
    <definedName name="HD">#REF!</definedName>
    <definedName name="Henry_Hub_Swap">[3]FuturePrices!$R$562:$U$600</definedName>
    <definedName name="HISTORICDOLLAR">#REF!</definedName>
    <definedName name="Hydro">#REF!</definedName>
    <definedName name="Interest_Rates_Upload_Date">[3]Check!$B$30</definedName>
    <definedName name="IR_Web_Query">[4]InterestRates!$B$26</definedName>
    <definedName name="ITEMTYPE">#REF!</definedName>
    <definedName name="Level">#REF!</definedName>
    <definedName name="Liab">'[2]GL Master Data lookup'!#REF!</definedName>
    <definedName name="List_1st_nearby">[4]Volatility!$B$28</definedName>
    <definedName name="List_2nd_nearby">[4]Volatility!$B$29</definedName>
    <definedName name="List_3rd_nearby">[4]Volatility!$B$30</definedName>
    <definedName name="Load_Flag">#REF!</definedName>
    <definedName name="MonthList">'[5]Clearinghouse_Fuel_Suppliers.xl'!$AH$1:$AH$12</definedName>
    <definedName name="MS.CreatedAt" hidden="1">"30.06.1998 11:53:43"</definedName>
    <definedName name="MS.CreatedBy" hidden="1">"JMA"</definedName>
    <definedName name="MS.ModifiedAt" hidden="1">"20.04.1999 10:43:12"</definedName>
    <definedName name="MS.ModifiedBy" hidden="1">"RL"</definedName>
    <definedName name="MS.Version" hidden="1">"1.0.2"</definedName>
    <definedName name="MTM_Calculation_of_Calpine_QF_Contract">'[3]Calpine Renewable Cntrct  MTM'!$1:$11</definedName>
    <definedName name="MTM_Summary_Compare">#REF!</definedName>
    <definedName name="NEG">#REF!</definedName>
    <definedName name="new" hidden="1">{#N/A,#N/A,TRUE,"Section6";#N/A,#N/A,TRUE,"OHcycles";#N/A,#N/A,TRUE,"OHtiming";#N/A,#N/A,TRUE,"OHcosts";#N/A,#N/A,TRUE,"GTdegradation";#N/A,#N/A,TRUE,"GTperformance";#N/A,#N/A,TRUE,"GraphEquip"}</definedName>
    <definedName name="Next_Month">#REF!</definedName>
    <definedName name="NoContamSystems">SUM('[8]Facility Technical Data'!$C$11:$C$12)</definedName>
    <definedName name="OOR">'[2]GL Master Data lookup'!#REF!</definedName>
    <definedName name="Op_Exp">'[2]GL Master Data lookup'!#REF!</definedName>
    <definedName name="OracleUploadDate">[9]Renewable!$I$1</definedName>
    <definedName name="ord">'[10]Master Data'!$B$1:$T$118</definedName>
    <definedName name="P_L">'[2]GL Master Data lookup'!#REF!</definedName>
    <definedName name="Past_Cash">'[2]GL Master Data lookup'!#REF!</definedName>
    <definedName name="PivotTablePoint">#REF!</definedName>
    <definedName name="Posting_Keys">#REF!</definedName>
    <definedName name="Power">#REF!</definedName>
    <definedName name="Power_Prices_Upload_Date">[3]Check!$B$27</definedName>
    <definedName name="Pricelist">'[3]Calpine Renewable Cntrct  MTM'!$AU$15:$AU$20</definedName>
    <definedName name="PriceListDec_01_2003">'[3]WME WIP'!$AX$22:$AX$27</definedName>
    <definedName name="PriceListOct_30_2003">'[3]MWD WIP'!$AX$22:$AX$27</definedName>
    <definedName name="_xlnm.Print_Area" localSheetId="2">'2019 Wtd Avg Variance'!$A$1:$K$72</definedName>
    <definedName name="_xlnm.Print_Area" localSheetId="0">'Att1_2019-TO2021 Sch4-TUTRR'!$A$1:$O$107</definedName>
    <definedName name="_xlnm.Print_Area" localSheetId="1">'Att3-2019-TO2018 Sch4-TUTRR'!$A$1:$O$109</definedName>
    <definedName name="_xlnm.Print_Area" localSheetId="3">'Att5-2020 Sch4-TUTRR'!$A$1:$P$107</definedName>
    <definedName name="_xlnm.Print_Titles" localSheetId="2">'2019 Wtd Avg Variance'!$1:$5</definedName>
    <definedName name="_xlnm.Print_Titles" localSheetId="0">'Att1_2019-TO2021 Sch4-TUTRR'!$3:$5</definedName>
    <definedName name="_xlnm.Print_Titles" localSheetId="1">'Att3-2019-TO2018 Sch4-TUTRR'!$3:$5</definedName>
    <definedName name="_xlnm.Print_Titles" localSheetId="3">'Att5-2020 Sch4-TUTRR'!$4:$5</definedName>
    <definedName name="print1">#REF!</definedName>
    <definedName name="print2">#REF!</definedName>
    <definedName name="PriorMTMdate">'[11]Input And Prices'!$B$3</definedName>
    <definedName name="ProcessDate">#REF!</definedName>
    <definedName name="ProcessDate2">[9]Check!$B$3</definedName>
    <definedName name="ProcessMonth">#REF!</definedName>
    <definedName name="ProxyList">'[3]Calpine Renewable Cntrct  MTM'!$AT$15:$AT$20</definedName>
    <definedName name="QF_Asgn_List_Capacity">#REF!</definedName>
    <definedName name="QF_Asgn_List0212">#REF!</definedName>
    <definedName name="QF_Asgn_List0301">#REF!</definedName>
    <definedName name="QF_Asgn_List0302">#REF!</definedName>
    <definedName name="QF_Asgn_List040131">#REF!</definedName>
    <definedName name="QF_Assign_List">#REF!</definedName>
    <definedName name="QF_Assign_List_v2">#REF!</definedName>
    <definedName name="QFAL0212_cnt_typ">#REF!</definedName>
    <definedName name="QFAL0212_qfid">#REF!</definedName>
    <definedName name="QFAL0301_cnt_typ">#REF!</definedName>
    <definedName name="QFAL0301_qfid">#REF!</definedName>
    <definedName name="QFAL0302_cnt_typ">#REF!</definedName>
    <definedName name="QFAL0302_qfid">#REF!</definedName>
    <definedName name="QFAL040131_cnt_typ">#REF!</definedName>
    <definedName name="QFAL040131_qfid">#REF!</definedName>
    <definedName name="SAI">#REF!</definedName>
    <definedName name="Sales_Purchases_matching">#REF!</definedName>
    <definedName name="SCE_10K_DET_M">#REF!</definedName>
    <definedName name="SCE_10K_DET_T">#REF!</definedName>
    <definedName name="SCE_10K_M">#REF!</definedName>
    <definedName name="SCE_10K_T">#REF!</definedName>
    <definedName name="SCE_10k_WK_CURR">[7]WS!#REF!</definedName>
    <definedName name="SCE_10K_WK_JAN1">#REF!</definedName>
    <definedName name="SCE_10K_WK_LASTMO">#REF!</definedName>
    <definedName name="SCE_WS">#REF!</definedName>
    <definedName name="SCE_WS_LASTMO">#REF!</definedName>
    <definedName name="SCE10K">#REF!</definedName>
    <definedName name="SCE10KWksht">#REF!</definedName>
    <definedName name="Season2_data">'[12]LT Volumes'!#REF!</definedName>
    <definedName name="Season4_data">'[12]LT Volumes'!#REF!</definedName>
    <definedName name="Setup_Shape">[4]PowerPrices!$B$63</definedName>
    <definedName name="Solar">#REF!</definedName>
    <definedName name="SUBMITEM">#REF!</definedName>
    <definedName name="SUBMITEMS">#REF!</definedName>
    <definedName name="Summary_SD_2">#REF!</definedName>
    <definedName name="Summary_SD_2_Point">#REF!</definedName>
    <definedName name="Swap_Point">#REF!</definedName>
    <definedName name="tblUpload_Temp_M200701">#REF!</definedName>
    <definedName name="tblUpload_Temp_M200703">#REF!</definedName>
    <definedName name="TCap_PT_1">#REF!</definedName>
    <definedName name="TCap_PT_2">#REF!</definedName>
    <definedName name="TCap_PT_Source_1">#REF!</definedName>
    <definedName name="TCap_PT_Source_2">#REF!</definedName>
    <definedName name="TEST0">#REF!</definedName>
    <definedName name="TEST10">[13]DATA!#REF!</definedName>
    <definedName name="TransCapMTM">#REF!</definedName>
    <definedName name="Upload_Basis">[4]BasisPrices!$B$31</definedName>
    <definedName name="Upload_Basis_Access">[4]BasisPrices!$B$32</definedName>
    <definedName name="Upload_Futs">[4]FuturePrices!$B$36</definedName>
    <definedName name="Upload_Futs_Access">[4]FuturePrices!$B$37</definedName>
    <definedName name="Upload_IR">[4]InterestRates!$B$28</definedName>
    <definedName name="Upload_IR_Access">#REF!</definedName>
    <definedName name="Upload_Pwr">[4]PowerPrices!$B$66</definedName>
    <definedName name="Upload_Pwr_Access">[4]PowerPrices!$B$67</definedName>
    <definedName name="UploadAccess">[4]Volatility!$B$34</definedName>
    <definedName name="Uploads_IR_Access">#REF!</definedName>
    <definedName name="UploadVol">[4]Volatility!$B$33</definedName>
    <definedName name="Volatility_Upload_Date">[3]Check!$B$31</definedName>
    <definedName name="Week">{0;1;2;3;4;5}</definedName>
    <definedName name="Weekday">{1,2,3,4,5,6,7}</definedName>
    <definedName name="Wind">#REF!</definedName>
    <definedName name="WITdata">[14]WIT!$A$1:$S$440</definedName>
    <definedName name="wrn.Cover." hidden="1">{#N/A,#N/A,TRUE,"Cover";#N/A,#N/A,TRUE,"Contents"}</definedName>
    <definedName name="wrn.CoverContents." hidden="1">{#N/A,#N/A,FALSE,"Cover";#N/A,#N/A,FALSE,"Contents"}</definedName>
    <definedName name="wrn.Distributed._.Decon._.Notebook." hidden="1">{"Engineering &amp; Planning",#N/A,FALSE,"Engineering and Planning ";"Site Modifications &amp; Prep",#N/A,FALSE,"Site Modifications and Prep";"Baseline Survey",#N/A,FALSE,"Baseline Survey";"MARSSIM A",#N/A,FALSE,"MARSSIM FSS";"MARSSIM B",#N/A,FALSE,"MARSSIM FSS";"MARSSIM C",#N/A,FALSE,"MARSSIM FSS";"MARSSIM D",#N/A,FALSE,"MARSSIM FSS";"MARSSIM E",#N/A,FALSE,"MARSSIM FSS";"Curies A",#N/A,FALSE,"DeconVesselCurie";"Vessel &amp; Internals Summary",#N/A,FALSE,"VesselSummary";"Curies B",#N/A,FALSE,"DeconVesselCurie";"Internals Segmentation A",#N/A,FALSE,"DeconVesselSegmentation";"Internals Segmentation B",#N/A,FALSE,"DeconVesselSegmentation";"Vessel Segmentation A",#N/A,FALSE,"DeconVesselSegmentation";"Vessel Segmentation B",#N/A,FALSE,"DeconVesselSegmentation";"Vessel &amp; Internals Details",#N/A,FALSE,"DeconVesselSegmentation";"Vessel Activities",#N/A,FALSE,"DeconVesselActivities";"Vessel Insulation",#N/A,FALSE,"VesselInsulation";"Stored Steam Generators",#N/A,FALSE,"NAPS Steam Generator";"Steam Generators",#N/A,FALSE,"NAPS Steam Generator";"Pressurizer",#N/A,FALSE,"NAPS Steam Generator";"SoilRemediation",#N/A,FALSE,"Soil Remediation";"Exposure",#N/A,FALSE,"Exposure"}</definedName>
    <definedName name="wrn.El._.Paso._.Offshore." hidden="1">{#N/A,#N/A,TRUE,"EPEsum";#N/A,#N/A,TRUE,"Approve1";#N/A,#N/A,TRUE,"Approve2";#N/A,#N/A,TRUE,"Approve3";#N/A,#N/A,TRUE,"EPE1";#N/A,#N/A,TRUE,"EPE2";#N/A,#N/A,TRUE,"CashCompare";#N/A,#N/A,TRUE,"XIRR";#N/A,#N/A,TRUE,"EPEloan";#N/A,#N/A,TRUE,"GraphEPE";#N/A,#N/A,TRUE,"OrgChart";#N/A,#N/A,TRUE,"SA08B"}</definedName>
    <definedName name="wrn.PrintHistory." hidden="1">{#N/A,#N/A,FALSE,"6004";#N/A,#N/A,FALSE,"6006";#N/A,#N/A,FALSE,"6011";#N/A,#N/A,FALSE,"6019";#N/A,#N/A,FALSE,"6024";#N/A,#N/A,FALSE,"6030";#N/A,#N/A,FALSE,"6031";#N/A,#N/A,FALSE,"6035";#N/A,#N/A,FALSE,"6037";#N/A,#N/A,FALSE,"6051";#N/A,#N/A,FALSE,"6052";#N/A,#N/A,FALSE,"6056";#N/A,#N/A,FALSE,"6057";#N/A,#N/A,FALSE,"6058";#N/A,#N/A,FALSE,"6063";#N/A,#N/A,FALSE,"6087";#N/A,#N/A,FALSE,"6090";#N/A,#N/A,FALSE,"6091";#N/A,#N/A,FALSE,"6092";#N/A,#N/A,FALSE,"6094";#N/A,#N/A,FALSE,"6095";#N/A,#N/A,FALSE,"6097";#N/A,#N/A,FALSE,"6098";#N/A,#N/A,FALSE,"6114";#N/A,#N/A,FALSE,"6118";#N/A,#N/A,FALSE,"6213";#N/A,#N/A,FALSE,"6234";#N/A,#N/A,FALSE,"6236"}</definedName>
    <definedName name="wrn.PrintOther." hidden="1">{#N/A,#N/A,FALSE,"Cover";#N/A,#N/A,FALSE,"ProjectSelector";#N/A,#N/A,FALSE,"ProjectTable";#N/A,#N/A,FALSE,"SanGorgonio";#N/A,#N/A,FALSE,"Tehachapi";#N/A,#N/A,FALSE,"Results";#N/A,#N/A,FALSE,"ReplaceForecast"}</definedName>
    <definedName name="wrn.Resource._.Dictionary._.Notebook." hidden="1">{"Labor Rate Factors",#N/A,FALSE,"Labor Rate Factors";"Craft Labor Rates",#N/A,FALSE,"Craft Labor Rates";"Constants",#N/A,FALSE,"Constants";"Facility Technical Data",#N/A,FALSE,"Facility Technical Data";"Project Cost Data",#N/A,FALSE,"Project Cost Data";"Misc Cost Factors",#N/A,FALSE,"Misc Cost Factors";"Waste Disposal Cost A",#N/A,FALSE,"Waste Disposal Costs";"Waste Disposal Cost B",#N/A,FALSE,"Waste Disposal Costs";"M&amp;E Calculation",#N/A,FALSE,"M &amp; E Calculations";"HP Consumables",#N/A,FALSE,"HP Consumables";"Decon Solution",#N/A,FALSE,"Decon Solution";"Pipe CCE",#N/A,FALSE,"Pipe CCE"}</definedName>
    <definedName name="wrn.Section1." hidden="1">{#N/A,#N/A,TRUE,"Section1";"SavingsTop",#N/A,TRUE,"SumSavings";#N/A,#N/A,TRUE,"GraphSum";"SavingsAll",#N/A,TRUE,"SumSavings";#N/A,#N/A,TRUE,"Inputs";#N/A,#N/A,TRUE,"Scenarios";#N/A,#N/A,TRUE,"LineLoss";#N/A,#N/A,TRUE,"Summary";#N/A,#N/A,TRUE,"TermSummary";#N/A,#N/A,TRUE,"NetRates";#N/A,#N/A,TRUE,"PPAtypes"}</definedName>
    <definedName name="wrn.Section1Summaries." hidden="1">{#N/A,#N/A,TRUE,"Section1";#N/A,#N/A,TRUE,"SumF";#N/A,#N/A,TRUE,"FigExchange";#N/A,#N/A,TRUE,"Escalation";#N/A,#N/A,TRUE,"GraphEscalate";#N/A,#N/A,TRUE,"Scenarios"}</definedName>
    <definedName name="wrn.Section2." hidden="1">{#N/A,#N/A,TRUE,"Section2";#N/A,#N/A,TRUE,"OverPymt";#N/A,#N/A,TRUE,"Energy";#N/A,#N/A,TRUE,"EnergyDiff1";#N/A,#N/A,TRUE,"EnergyDiff2";#N/A,#N/A,TRUE,"CapPerformance";#N/A,#N/A,TRUE,"BonusPerformance";#N/A,#N/A,TRUE,"BonusFormula";#N/A,#N/A,TRUE,"GraphPymt"}</definedName>
    <definedName name="wrn.Section2TotalProjectCost." hidden="1">{#N/A,#N/A,TRUE,"Section2";#N/A,#N/A,TRUE,"TPCestimate";#N/A,#N/A,TRUE,"SumTPC";#N/A,#N/A,TRUE,"ConstrLoan";#N/A,#N/A,TRUE,"FigBalance";#N/A,#N/A,TRUE,"DEV27air";#N/A,#N/A,TRUE,"Graph27air";#N/A,#N/A,TRUE,"PreOp"}</definedName>
    <definedName name="wrn.Section3." hidden="1">{#N/A,#N/A,TRUE,"Section3";#N/A,#N/A,TRUE,"BaseYear";#N/A,#N/A,TRUE,"GenHistory";#N/A,#N/A,TRUE,"GenGraph";#N/A,#N/A,TRUE,"MonthCompare";#N/A,#N/A,TRUE,"HourHistory";#N/A,#N/A,TRUE,"PayHistory";#N/A,#N/A,TRUE,"PayGraphs";#N/A,#N/A,TRUE,"ReplaceForecast";#N/A,#N/A,TRUE,"PPAforecast";#N/A,#N/A,TRUE,"OLSier"}</definedName>
    <definedName name="wrn.Section3PowerPlantCompany." hidden="1">{#N/A,#N/A,TRUE,"Section3";#N/A,#N/A,TRUE,"Tax";#N/A,#N/A,TRUE,"Dividend";#N/A,#N/A,TRUE,"Depreciation";#N/A,#N/A,TRUE,"Balance";#N/A,#N/A,TRUE,"SaleGain";#N/A,#N/A,TRUE,"RevExp";#N/A,#N/A,TRUE,"PIG";#N/A,#N/A,TRUE,"GraphPlant"}</definedName>
    <definedName name="wrn.Section4." hidden="1">{#N/A,#N/A,TRUE,"Section4";#N/A,#N/A,TRUE,"Tariffwksht";#N/A,#N/A,TRUE,"TariffINFO";#N/A,#N/A,TRUE,"Generation";#N/A,#N/A,TRUE,"PPAsum";#N/A,#N/A,TRUE,"PPApayments";#N/A,#N/A,TRUE,"RevExp";#N/A,#N/A,TRUE,"GraphRevenue";#N/A,#N/A,TRUE,"GraphRevExp"}</definedName>
    <definedName name="wrn.Section4Revenue." hidden="1">{#N/A,#N/A,TRUE,"Section4";#N/A,#N/A,TRUE,"PPAtable";#N/A,#N/A,TRUE,"RFPtable";#N/A,#N/A,TRUE,"RevCap";#N/A,#N/A,TRUE,"RevOther";#N/A,#N/A,TRUE,"RevGas";#N/A,#N/A,TRUE,"GraphRev"}</definedName>
    <definedName name="wrn.Section5." hidden="1">{#N/A,#N/A,TRUE,"Section5";#N/A,#N/A,TRUE,"Coal";#N/A,#N/A,TRUE,"Fuel";#N/A,#N/A,TRUE,"OMwksht";#N/A,#N/A,TRUE,"VOM";#N/A,#N/A,TRUE,"FOM";#N/A,#N/A,TRUE,"Debt";#N/A,#N/A,TRUE,"LoanSchedules";#N/A,#N/A,TRUE,"GraphExp";#N/A,#N/A,TRUE,"Conversions"}</definedName>
    <definedName name="wrn.Section5Expenses." hidden="1">{#N/A,#N/A,TRUE,"Section5";#N/A,#N/A,TRUE,"Gas";#N/A,#N/A,TRUE,"Oil";#N/A,#N/A,TRUE,"SumOM";#N/A,#N/A,TRUE,"VOM";#N/A,#N/A,TRUE,"FOM";#N/A,#N/A,TRUE,"StartUps";#N/A,#N/A,TRUE,"Labor";#N/A,#N/A,TRUE,"PlantOrg";#N/A,#N/A,TRUE,"Conversions";#N/A,#N/A,TRUE,"GraphExp"}</definedName>
    <definedName name="wrn.Section6Equipment." hidden="1">{#N/A,#N/A,TRUE,"Section6";#N/A,#N/A,TRUE,"OHcycles";#N/A,#N/A,TRUE,"OHtiming";#N/A,#N/A,TRUE,"OHcosts";#N/A,#N/A,TRUE,"GTdegradation";#N/A,#N/A,TRUE,"GTperformance";#N/A,#N/A,TRUE,"GraphEquip"}</definedName>
    <definedName name="wrn.Section7DebtService." hidden="1">{#N/A,#N/A,TRUE,"Section7";#N/A,#N/A,TRUE,"DebtService";#N/A,#N/A,TRUE,"LoanSchedules";#N/A,#N/A,TRUE,"GraphDebt"}</definedName>
    <definedName name="wrn.SponsorSection." hidden="1">{#N/A,#N/A,TRUE,"Cover";#N/A,#N/A,TRUE,"Contents";#N/A,#N/A,TRUE,"Organization";#N/A,#N/A,TRUE,"SumSponsor";#N/A,#N/A,TRUE,"Plant1";#N/A,#N/A,TRUE,"Plant2";#N/A,#N/A,TRUE,"Sponsors";#N/A,#N/A,TRUE,"ElPaso1";#N/A,#N/A,TRUE,"GraphSponsor"}</definedName>
    <definedName name="wrn.Summary." hidden="1">{"Table A",#N/A,FALSE,"Summary";"Table D",#N/A,FALSE,"Summary";"Table E",#N/A,FALSE,"Summary"}</definedName>
    <definedName name="wrn.Total._.Summary." hidden="1">{"Total Summary",#N/A,FALSE,"Summary"}</definedName>
    <definedName name="YearList">'[3]Calpine Renewable Cntrct  MTM'!$AS$15:$AS$20</definedName>
    <definedName name="YearProxyList">'[3]Calpine Renewable Cntrct  MTM'!$AS$15:$AT$20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9" i="7" l="1"/>
  <c r="F103" i="7" l="1"/>
  <c r="F98" i="7"/>
  <c r="J86" i="7"/>
  <c r="E87" i="7" s="1"/>
  <c r="H71" i="7"/>
  <c r="H69" i="7"/>
  <c r="N61" i="7"/>
  <c r="N58" i="7"/>
  <c r="N57" i="7"/>
  <c r="N54" i="7"/>
  <c r="N53" i="7"/>
  <c r="N52" i="7"/>
  <c r="N51" i="7"/>
  <c r="N50" i="7"/>
  <c r="N49" i="7"/>
  <c r="N48" i="7"/>
  <c r="N45" i="7"/>
  <c r="N44" i="7"/>
  <c r="N43" i="7"/>
  <c r="H42" i="7"/>
  <c r="H33" i="7"/>
  <c r="N27" i="7"/>
  <c r="N26" i="7"/>
  <c r="N25" i="7"/>
  <c r="N24" i="7"/>
  <c r="N23" i="7"/>
  <c r="N20" i="7"/>
  <c r="N19" i="7"/>
  <c r="N14" i="7"/>
  <c r="N13" i="7"/>
  <c r="N9" i="7"/>
  <c r="N8" i="7"/>
  <c r="N7" i="7"/>
  <c r="A7" i="7"/>
  <c r="A8" i="7" s="1"/>
  <c r="A9" i="7" s="1"/>
  <c r="A12" i="7" s="1"/>
  <c r="N6" i="7"/>
  <c r="J62" i="7" l="1"/>
  <c r="N62" i="7" s="1"/>
  <c r="J21" i="7"/>
  <c r="N21" i="7" s="1"/>
  <c r="N18" i="7"/>
  <c r="J15" i="7"/>
  <c r="N15" i="7" s="1"/>
  <c r="N12" i="7"/>
  <c r="J29" i="7"/>
  <c r="N29" i="7" s="1"/>
  <c r="A13" i="7"/>
  <c r="A14" i="7" s="1"/>
  <c r="A15" i="7" s="1"/>
  <c r="A18" i="7" s="1"/>
  <c r="E98" i="7"/>
  <c r="J33" i="7" s="1"/>
  <c r="E103" i="7"/>
  <c r="J42" i="7" s="1"/>
  <c r="J41" i="7" l="1"/>
  <c r="N41" i="7" s="1"/>
  <c r="J38" i="7"/>
  <c r="N42" i="7"/>
  <c r="J34" i="7"/>
  <c r="N33" i="7"/>
  <c r="A19" i="7"/>
  <c r="A20" i="7" s="1"/>
  <c r="A21" i="7" s="1"/>
  <c r="A23" i="7" s="1"/>
  <c r="H21" i="7"/>
  <c r="H15" i="7"/>
  <c r="J56" i="7" l="1"/>
  <c r="N56" i="7" s="1"/>
  <c r="N38" i="7"/>
  <c r="J55" i="7"/>
  <c r="N34" i="7"/>
  <c r="H29" i="7"/>
  <c r="A24" i="7"/>
  <c r="A25" i="7" s="1"/>
  <c r="A26" i="7" s="1"/>
  <c r="A27" i="7" s="1"/>
  <c r="A29" i="7" s="1"/>
  <c r="H30" i="7"/>
  <c r="N55" i="7" l="1"/>
  <c r="J59" i="7"/>
  <c r="H41" i="7"/>
  <c r="A33" i="7"/>
  <c r="A34" i="7" s="1"/>
  <c r="J64" i="7" l="1"/>
  <c r="N59" i="7"/>
  <c r="H34" i="7"/>
  <c r="A38" i="7"/>
  <c r="H55" i="7"/>
  <c r="E68" i="7" l="1"/>
  <c r="N64" i="7"/>
  <c r="H56" i="7"/>
  <c r="A41" i="7"/>
  <c r="A42" i="7" s="1"/>
  <c r="A43" i="7" s="1"/>
  <c r="A44" i="7" s="1"/>
  <c r="A45" i="7" s="1"/>
  <c r="A48" i="7" s="1"/>
  <c r="H68" i="7" l="1"/>
  <c r="E72" i="7"/>
  <c r="H72" i="7" s="1"/>
  <c r="E70" i="7"/>
  <c r="H70" i="7" s="1"/>
  <c r="A49" i="7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E73" i="7" l="1"/>
  <c r="H59" i="7"/>
  <c r="H64" i="7"/>
  <c r="A61" i="7"/>
  <c r="A64" i="7" s="1"/>
  <c r="J70" i="7" l="1"/>
  <c r="J72" i="7" s="1"/>
  <c r="H73" i="7"/>
  <c r="A68" i="7"/>
  <c r="G68" i="7"/>
  <c r="A69" i="7" l="1"/>
  <c r="A70" i="7" s="1"/>
  <c r="A71" i="7" s="1"/>
  <c r="A72" i="7" s="1"/>
  <c r="A73" i="7" s="1"/>
  <c r="G72" i="7" l="1"/>
  <c r="G73" i="7"/>
  <c r="G70" i="7"/>
  <c r="K7" i="4" l="1"/>
  <c r="K8" i="4"/>
  <c r="K9" i="4"/>
  <c r="K12" i="4"/>
  <c r="K13" i="4"/>
  <c r="K14" i="4"/>
  <c r="J30" i="4"/>
  <c r="I30" i="4"/>
  <c r="I67" i="5"/>
  <c r="I67" i="6"/>
  <c r="O3" i="6" l="1"/>
  <c r="F103" i="6"/>
  <c r="F98" i="6"/>
  <c r="J86" i="6"/>
  <c r="E87" i="6" s="1"/>
  <c r="L78" i="6"/>
  <c r="H71" i="6"/>
  <c r="J71" i="6" s="1"/>
  <c r="J70" i="4" s="1"/>
  <c r="H69" i="6"/>
  <c r="J69" i="6" s="1"/>
  <c r="J68" i="4" s="1"/>
  <c r="J62" i="6"/>
  <c r="N62" i="6" s="1"/>
  <c r="O62" i="6" s="1"/>
  <c r="J62" i="4" s="1"/>
  <c r="N58" i="6"/>
  <c r="O58" i="6" s="1"/>
  <c r="J58" i="4" s="1"/>
  <c r="N57" i="6"/>
  <c r="O57" i="6" s="1"/>
  <c r="J57" i="4" s="1"/>
  <c r="N54" i="6"/>
  <c r="O54" i="6" s="1"/>
  <c r="J54" i="4" s="1"/>
  <c r="N53" i="6"/>
  <c r="O53" i="6" s="1"/>
  <c r="J53" i="4" s="1"/>
  <c r="N52" i="6"/>
  <c r="O52" i="6" s="1"/>
  <c r="J52" i="4" s="1"/>
  <c r="N51" i="6"/>
  <c r="O51" i="6" s="1"/>
  <c r="J51" i="4" s="1"/>
  <c r="N50" i="6"/>
  <c r="O50" i="6" s="1"/>
  <c r="J50" i="4" s="1"/>
  <c r="N49" i="6"/>
  <c r="O49" i="6" s="1"/>
  <c r="J49" i="4" s="1"/>
  <c r="N48" i="6"/>
  <c r="O48" i="6" s="1"/>
  <c r="J48" i="4" s="1"/>
  <c r="N45" i="6"/>
  <c r="O45" i="6" s="1"/>
  <c r="J45" i="4" s="1"/>
  <c r="N44" i="6"/>
  <c r="O44" i="6" s="1"/>
  <c r="J44" i="4" s="1"/>
  <c r="N43" i="6"/>
  <c r="O43" i="6" s="1"/>
  <c r="J43" i="4" s="1"/>
  <c r="H42" i="6"/>
  <c r="H33" i="6"/>
  <c r="N27" i="6"/>
  <c r="O27" i="6" s="1"/>
  <c r="J27" i="4" s="1"/>
  <c r="N26" i="6"/>
  <c r="O26" i="6" s="1"/>
  <c r="J26" i="4" s="1"/>
  <c r="N25" i="6"/>
  <c r="O25" i="6" s="1"/>
  <c r="J25" i="4" s="1"/>
  <c r="N24" i="6"/>
  <c r="O24" i="6" s="1"/>
  <c r="J24" i="4" s="1"/>
  <c r="N23" i="6"/>
  <c r="O23" i="6" s="1"/>
  <c r="J23" i="4" s="1"/>
  <c r="N20" i="6"/>
  <c r="O20" i="6" s="1"/>
  <c r="J20" i="4" s="1"/>
  <c r="N19" i="6"/>
  <c r="O19" i="6" s="1"/>
  <c r="J19" i="4" s="1"/>
  <c r="N14" i="6"/>
  <c r="O14" i="6" s="1"/>
  <c r="J14" i="4" s="1"/>
  <c r="N13" i="6"/>
  <c r="O13" i="6" s="1"/>
  <c r="J13" i="4" s="1"/>
  <c r="N12" i="6"/>
  <c r="O12" i="6" s="1"/>
  <c r="J12" i="4" s="1"/>
  <c r="N9" i="6"/>
  <c r="O9" i="6" s="1"/>
  <c r="J9" i="4" s="1"/>
  <c r="N8" i="6"/>
  <c r="O8" i="6" s="1"/>
  <c r="J8" i="4" s="1"/>
  <c r="N7" i="6"/>
  <c r="O7" i="6" s="1"/>
  <c r="J7" i="4" s="1"/>
  <c r="A7" i="6"/>
  <c r="A8" i="6" s="1"/>
  <c r="A9" i="6" s="1"/>
  <c r="A12" i="6" s="1"/>
  <c r="N6" i="6"/>
  <c r="O6" i="6" s="1"/>
  <c r="J6" i="4" s="1"/>
  <c r="J21" i="6" l="1"/>
  <c r="N21" i="6" s="1"/>
  <c r="O21" i="6" s="1"/>
  <c r="J21" i="4" s="1"/>
  <c r="N18" i="6"/>
  <c r="O18" i="6" s="1"/>
  <c r="J18" i="4" s="1"/>
  <c r="N61" i="6"/>
  <c r="O61" i="6" s="1"/>
  <c r="J61" i="4" s="1"/>
  <c r="J15" i="6"/>
  <c r="N15" i="6" s="1"/>
  <c r="O15" i="6" s="1"/>
  <c r="J15" i="4" s="1"/>
  <c r="A13" i="6"/>
  <c r="A14" i="6" s="1"/>
  <c r="A15" i="6" s="1"/>
  <c r="A18" i="6" s="1"/>
  <c r="H15" i="6"/>
  <c r="E103" i="6"/>
  <c r="J42" i="6" s="1"/>
  <c r="N42" i="6" s="1"/>
  <c r="O42" i="6" s="1"/>
  <c r="J42" i="4" s="1"/>
  <c r="E98" i="6"/>
  <c r="J33" i="6" s="1"/>
  <c r="N33" i="6" s="1"/>
  <c r="O33" i="6" s="1"/>
  <c r="J33" i="4" s="1"/>
  <c r="J29" i="6" l="1"/>
  <c r="N29" i="6" s="1"/>
  <c r="O29" i="6" s="1"/>
  <c r="J29" i="4" s="1"/>
  <c r="J41" i="6"/>
  <c r="N41" i="6" s="1"/>
  <c r="O41" i="6" s="1"/>
  <c r="J41" i="4" s="1"/>
  <c r="A19" i="6"/>
  <c r="A20" i="6" s="1"/>
  <c r="A21" i="6" s="1"/>
  <c r="J34" i="6" l="1"/>
  <c r="J38" i="6"/>
  <c r="J56" i="6" s="1"/>
  <c r="J55" i="6"/>
  <c r="N55" i="6" s="1"/>
  <c r="O55" i="6" s="1"/>
  <c r="J55" i="4" s="1"/>
  <c r="N34" i="6"/>
  <c r="O34" i="6" s="1"/>
  <c r="J34" i="4" s="1"/>
  <c r="N38" i="6"/>
  <c r="O38" i="6" s="1"/>
  <c r="J38" i="4" s="1"/>
  <c r="H21" i="6"/>
  <c r="A23" i="6"/>
  <c r="H29" i="6"/>
  <c r="N56" i="6" l="1"/>
  <c r="O56" i="6" s="1"/>
  <c r="J56" i="4" s="1"/>
  <c r="J59" i="6"/>
  <c r="J64" i="6"/>
  <c r="N59" i="6"/>
  <c r="O59" i="6" s="1"/>
  <c r="J59" i="4" s="1"/>
  <c r="A24" i="6"/>
  <c r="A25" i="6" s="1"/>
  <c r="A26" i="6" s="1"/>
  <c r="A27" i="6" s="1"/>
  <c r="A29" i="6" s="1"/>
  <c r="H30" i="6"/>
  <c r="E68" i="6" l="1"/>
  <c r="N64" i="6"/>
  <c r="O64" i="6" s="1"/>
  <c r="J64" i="4" s="1"/>
  <c r="H41" i="6"/>
  <c r="A33" i="6"/>
  <c r="A34" i="6" s="1"/>
  <c r="H68" i="6" l="1"/>
  <c r="J68" i="6" s="1"/>
  <c r="J67" i="4" s="1"/>
  <c r="H70" i="6"/>
  <c r="J70" i="6" s="1"/>
  <c r="J69" i="4" s="1"/>
  <c r="H72" i="6"/>
  <c r="J72" i="6" s="1"/>
  <c r="J71" i="4" s="1"/>
  <c r="H34" i="6"/>
  <c r="A38" i="6"/>
  <c r="H55" i="6"/>
  <c r="E73" i="6" l="1"/>
  <c r="H56" i="6"/>
  <c r="A41" i="6"/>
  <c r="A42" i="6" s="1"/>
  <c r="A43" i="6" s="1"/>
  <c r="A44" i="6" s="1"/>
  <c r="A45" i="6" s="1"/>
  <c r="A48" i="6" s="1"/>
  <c r="L70" i="6" l="1"/>
  <c r="L72" i="6" s="1"/>
  <c r="H73" i="6"/>
  <c r="J73" i="6" s="1"/>
  <c r="J72" i="4" s="1"/>
  <c r="A49" i="6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1" i="6" s="1"/>
  <c r="A64" i="6" s="1"/>
  <c r="A68" i="6" l="1"/>
  <c r="G68" i="6"/>
  <c r="H59" i="6"/>
  <c r="A69" i="6" l="1"/>
  <c r="A70" i="6" s="1"/>
  <c r="A71" i="6" l="1"/>
  <c r="A72" i="6" s="1"/>
  <c r="A73" i="6" s="1"/>
  <c r="G70" i="6"/>
  <c r="G72" i="6" l="1"/>
  <c r="G73" i="6"/>
  <c r="L77" i="5" l="1"/>
  <c r="O3" i="5"/>
  <c r="F103" i="5"/>
  <c r="F98" i="5"/>
  <c r="J86" i="5"/>
  <c r="E87" i="5" s="1"/>
  <c r="H71" i="5"/>
  <c r="J71" i="5" s="1"/>
  <c r="I70" i="4" s="1"/>
  <c r="H69" i="5"/>
  <c r="J69" i="5" s="1"/>
  <c r="I68" i="4" s="1"/>
  <c r="J62" i="5"/>
  <c r="N62" i="5" s="1"/>
  <c r="N58" i="5"/>
  <c r="N57" i="5"/>
  <c r="N54" i="5"/>
  <c r="N53" i="5"/>
  <c r="N52" i="5"/>
  <c r="N51" i="5"/>
  <c r="N50" i="5"/>
  <c r="N49" i="5"/>
  <c r="N48" i="5"/>
  <c r="N45" i="5"/>
  <c r="N44" i="5"/>
  <c r="N43" i="5"/>
  <c r="H42" i="5"/>
  <c r="H33" i="5"/>
  <c r="N27" i="5"/>
  <c r="N26" i="5"/>
  <c r="N25" i="5"/>
  <c r="N24" i="5"/>
  <c r="N23" i="5"/>
  <c r="N20" i="5"/>
  <c r="N19" i="5"/>
  <c r="N14" i="5"/>
  <c r="N13" i="5"/>
  <c r="N9" i="5"/>
  <c r="N8" i="5"/>
  <c r="N7" i="5"/>
  <c r="A7" i="5"/>
  <c r="A8" i="5" s="1"/>
  <c r="A9" i="5" s="1"/>
  <c r="A12" i="5" s="1"/>
  <c r="J21" i="5" l="1"/>
  <c r="N21" i="5" s="1"/>
  <c r="O9" i="5"/>
  <c r="I9" i="4" s="1"/>
  <c r="O53" i="5"/>
  <c r="I53" i="4" s="1"/>
  <c r="O62" i="5"/>
  <c r="I62" i="4" s="1"/>
  <c r="O24" i="5"/>
  <c r="I24" i="4" s="1"/>
  <c r="O49" i="5"/>
  <c r="I49" i="4" s="1"/>
  <c r="O13" i="5"/>
  <c r="I13" i="4" s="1"/>
  <c r="O43" i="5"/>
  <c r="I43" i="4" s="1"/>
  <c r="O20" i="5"/>
  <c r="I20" i="4" s="1"/>
  <c r="O44" i="5"/>
  <c r="I44" i="4" s="1"/>
  <c r="O54" i="5"/>
  <c r="I54" i="4" s="1"/>
  <c r="O27" i="5"/>
  <c r="I27" i="4" s="1"/>
  <c r="O8" i="5"/>
  <c r="I8" i="4" s="1"/>
  <c r="O14" i="5"/>
  <c r="I14" i="4" s="1"/>
  <c r="O23" i="5"/>
  <c r="I23" i="4" s="1"/>
  <c r="O45" i="5"/>
  <c r="I45" i="4" s="1"/>
  <c r="O57" i="5"/>
  <c r="I57" i="4" s="1"/>
  <c r="O48" i="5"/>
  <c r="I48" i="4" s="1"/>
  <c r="O52" i="5"/>
  <c r="I52" i="4" s="1"/>
  <c r="N61" i="5"/>
  <c r="O61" i="5" s="1"/>
  <c r="I61" i="4" s="1"/>
  <c r="O50" i="5"/>
  <c r="I50" i="4" s="1"/>
  <c r="N18" i="5"/>
  <c r="O18" i="5" s="1"/>
  <c r="I18" i="4" s="1"/>
  <c r="J15" i="5"/>
  <c r="N15" i="5" s="1"/>
  <c r="O15" i="5" s="1"/>
  <c r="I15" i="4" s="1"/>
  <c r="O19" i="5"/>
  <c r="I19" i="4" s="1"/>
  <c r="N12" i="5"/>
  <c r="O12" i="5" s="1"/>
  <c r="I12" i="4" s="1"/>
  <c r="N6" i="5"/>
  <c r="O6" i="5" s="1"/>
  <c r="I6" i="4" s="1"/>
  <c r="O58" i="5"/>
  <c r="I58" i="4" s="1"/>
  <c r="O26" i="5"/>
  <c r="I26" i="4" s="1"/>
  <c r="O10" i="5"/>
  <c r="O11" i="5"/>
  <c r="O25" i="5"/>
  <c r="I25" i="4" s="1"/>
  <c r="O7" i="5"/>
  <c r="I7" i="4" s="1"/>
  <c r="O21" i="5"/>
  <c r="I21" i="4" s="1"/>
  <c r="O51" i="5"/>
  <c r="I51" i="4" s="1"/>
  <c r="E103" i="5"/>
  <c r="J42" i="5" s="1"/>
  <c r="E98" i="5"/>
  <c r="J33" i="5" s="1"/>
  <c r="A13" i="5"/>
  <c r="A14" i="5" s="1"/>
  <c r="A15" i="5" s="1"/>
  <c r="A18" i="5" s="1"/>
  <c r="H15" i="5" l="1"/>
  <c r="J29" i="5"/>
  <c r="N29" i="5" s="1"/>
  <c r="O29" i="5" s="1"/>
  <c r="I29" i="4" s="1"/>
  <c r="J41" i="5"/>
  <c r="N41" i="5" s="1"/>
  <c r="O41" i="5" s="1"/>
  <c r="I41" i="4" s="1"/>
  <c r="J34" i="5"/>
  <c r="N33" i="5"/>
  <c r="O33" i="5" s="1"/>
  <c r="I33" i="4" s="1"/>
  <c r="J38" i="5"/>
  <c r="N42" i="5"/>
  <c r="O42" i="5" s="1"/>
  <c r="I42" i="4" s="1"/>
  <c r="H21" i="5"/>
  <c r="A19" i="5"/>
  <c r="A20" i="5" s="1"/>
  <c r="A21" i="5" s="1"/>
  <c r="A23" i="5" s="1"/>
  <c r="H29" i="5" l="1"/>
  <c r="J56" i="5"/>
  <c r="N56" i="5" s="1"/>
  <c r="O56" i="5" s="1"/>
  <c r="I56" i="4" s="1"/>
  <c r="N38" i="5"/>
  <c r="O38" i="5" s="1"/>
  <c r="I38" i="4" s="1"/>
  <c r="J55" i="5"/>
  <c r="N34" i="5"/>
  <c r="O34" i="5" s="1"/>
  <c r="I34" i="4" s="1"/>
  <c r="A24" i="5"/>
  <c r="A25" i="5" s="1"/>
  <c r="A26" i="5" s="1"/>
  <c r="A27" i="5" s="1"/>
  <c r="A29" i="5" s="1"/>
  <c r="N55" i="5" l="1"/>
  <c r="O55" i="5" s="1"/>
  <c r="I55" i="4" s="1"/>
  <c r="J59" i="5"/>
  <c r="H41" i="5"/>
  <c r="A33" i="5"/>
  <c r="A34" i="5" s="1"/>
  <c r="H30" i="5"/>
  <c r="J64" i="5" l="1"/>
  <c r="N59" i="5"/>
  <c r="O59" i="5" s="1"/>
  <c r="I59" i="4" s="1"/>
  <c r="A38" i="5"/>
  <c r="H55" i="5"/>
  <c r="H34" i="5"/>
  <c r="E68" i="5" l="1"/>
  <c r="H68" i="5" s="1"/>
  <c r="J68" i="5" s="1"/>
  <c r="I67" i="4" s="1"/>
  <c r="N64" i="5"/>
  <c r="O64" i="5" s="1"/>
  <c r="I64" i="4" s="1"/>
  <c r="H56" i="5"/>
  <c r="A41" i="5"/>
  <c r="A42" i="5" s="1"/>
  <c r="A43" i="5" s="1"/>
  <c r="A44" i="5" s="1"/>
  <c r="A45" i="5" s="1"/>
  <c r="A48" i="5" s="1"/>
  <c r="E70" i="5" l="1"/>
  <c r="H70" i="5" s="1"/>
  <c r="J70" i="5" s="1"/>
  <c r="I69" i="4" s="1"/>
  <c r="E72" i="5"/>
  <c r="H72" i="5" s="1"/>
  <c r="J72" i="5" s="1"/>
  <c r="I71" i="4" s="1"/>
  <c r="A49" i="5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E73" i="5" l="1"/>
  <c r="H64" i="5"/>
  <c r="A61" i="5"/>
  <c r="A64" i="5" s="1"/>
  <c r="H59" i="5"/>
  <c r="L70" i="5" l="1"/>
  <c r="L72" i="5" s="1"/>
  <c r="H73" i="5"/>
  <c r="J73" i="5" s="1"/>
  <c r="I72" i="4" s="1"/>
  <c r="G68" i="5"/>
  <c r="A68" i="5"/>
  <c r="A69" i="5" l="1"/>
  <c r="A70" i="5" s="1"/>
  <c r="A71" i="5" s="1"/>
  <c r="A72" i="5" s="1"/>
  <c r="A73" i="5" s="1"/>
  <c r="G72" i="5"/>
  <c r="G73" i="5" l="1"/>
  <c r="G70" i="5"/>
  <c r="K3" i="4" l="1"/>
  <c r="J3" i="4"/>
  <c r="I3" i="4"/>
  <c r="A7" i="4" l="1"/>
  <c r="A8" i="4"/>
  <c r="A9" i="4"/>
  <c r="A12" i="4" s="1"/>
  <c r="H33" i="4"/>
  <c r="H42" i="4"/>
  <c r="A13" i="4" l="1"/>
  <c r="A14" i="4" s="1"/>
  <c r="A15" i="4" s="1"/>
  <c r="H15" i="4" l="1"/>
  <c r="A18" i="4"/>
  <c r="A19" i="4" l="1"/>
  <c r="A20" i="4" s="1"/>
  <c r="A21" i="4" s="1"/>
  <c r="K58" i="4"/>
  <c r="K57" i="4"/>
  <c r="K54" i="4"/>
  <c r="K53" i="4"/>
  <c r="K52" i="4"/>
  <c r="K51" i="4"/>
  <c r="K50" i="4"/>
  <c r="K49" i="4"/>
  <c r="K48" i="4"/>
  <c r="K45" i="4"/>
  <c r="K44" i="4"/>
  <c r="K43" i="4"/>
  <c r="K27" i="4"/>
  <c r="K26" i="4"/>
  <c r="K25" i="4"/>
  <c r="K24" i="4"/>
  <c r="K23" i="4"/>
  <c r="K20" i="4"/>
  <c r="K19" i="4"/>
  <c r="K6" i="4"/>
  <c r="H21" i="4" l="1"/>
  <c r="A23" i="4"/>
  <c r="H29" i="4"/>
  <c r="K15" i="4"/>
  <c r="K62" i="4"/>
  <c r="K61" i="4"/>
  <c r="K21" i="4"/>
  <c r="K18" i="4"/>
  <c r="K42" i="4"/>
  <c r="K33" i="4"/>
  <c r="A24" i="4" l="1"/>
  <c r="A25" i="4" s="1"/>
  <c r="A26" i="4" s="1"/>
  <c r="A27" i="4" s="1"/>
  <c r="A29" i="4" s="1"/>
  <c r="K29" i="4"/>
  <c r="H41" i="4" l="1"/>
  <c r="A33" i="4"/>
  <c r="A34" i="4" s="1"/>
  <c r="H30" i="4"/>
  <c r="K41" i="4"/>
  <c r="H34" i="4" l="1"/>
  <c r="A38" i="4"/>
  <c r="H55" i="4"/>
  <c r="K38" i="4"/>
  <c r="K34" i="4"/>
  <c r="A41" i="4" l="1"/>
  <c r="A42" i="4" s="1"/>
  <c r="A43" i="4" s="1"/>
  <c r="A44" i="4" s="1"/>
  <c r="A45" i="4" s="1"/>
  <c r="A48" i="4" s="1"/>
  <c r="H56" i="4"/>
  <c r="A49" i="4" l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H59" i="4" l="1"/>
  <c r="A61" i="4"/>
  <c r="A64" i="4" s="1"/>
  <c r="H64" i="4"/>
  <c r="K70" i="4" l="1"/>
  <c r="K68" i="4"/>
  <c r="K56" i="4" l="1"/>
  <c r="K55" i="4"/>
  <c r="K59" i="4" l="1"/>
  <c r="K64" i="4" l="1"/>
  <c r="K67" i="4" l="1"/>
  <c r="K71" i="4"/>
  <c r="K69" i="4" l="1"/>
  <c r="K72" i="4" l="1"/>
</calcChain>
</file>

<file path=xl/sharedStrings.xml><?xml version="1.0" encoding="utf-8"?>
<sst xmlns="http://schemas.openxmlformats.org/spreadsheetml/2006/main" count="674" uniqueCount="179">
  <si>
    <t>Calculation of True Up TRR</t>
  </si>
  <si>
    <t>A) Rate Base for True Up TRR</t>
  </si>
  <si>
    <t>Calculation</t>
  </si>
  <si>
    <t xml:space="preserve">FERC Form 1 Reference </t>
  </si>
  <si>
    <t xml:space="preserve">Line </t>
  </si>
  <si>
    <t>Rate Base Item</t>
  </si>
  <si>
    <t>Method</t>
  </si>
  <si>
    <t>Notes</t>
  </si>
  <si>
    <t>or Instruction</t>
  </si>
  <si>
    <t>Amount</t>
  </si>
  <si>
    <t>ISO Transmission Plant</t>
  </si>
  <si>
    <t>13-Month Avg.</t>
  </si>
  <si>
    <t>General + Elec. Misc. Intangible Plant</t>
  </si>
  <si>
    <t>BOY/EOY Avg.</t>
  </si>
  <si>
    <t>Transmission Plant Held for Future Use</t>
  </si>
  <si>
    <t>Abandoned Plant</t>
  </si>
  <si>
    <t>Working Capital Amounts</t>
  </si>
  <si>
    <t>Materials and Supplies</t>
  </si>
  <si>
    <t>Prepayments</t>
  </si>
  <si>
    <t>Cash Working Capital</t>
  </si>
  <si>
    <t>1/8 (O&amp;M + A&amp;G)</t>
  </si>
  <si>
    <t>Working Capital</t>
  </si>
  <si>
    <t>Accumulated Depreciation Reserve Amounts</t>
  </si>
  <si>
    <t>Transmission Depreciation Reserve - ISO</t>
  </si>
  <si>
    <t>Negative amount</t>
  </si>
  <si>
    <t>Distribution Depreciation Reserve - ISO</t>
  </si>
  <si>
    <t>G + I Depreciation Reserve</t>
  </si>
  <si>
    <t>Accumulated Depreciation Reserve</t>
  </si>
  <si>
    <t>Accumulated Deferred Income Taxes</t>
  </si>
  <si>
    <t>CWIP Plant</t>
  </si>
  <si>
    <t>Network Upgrade Credits</t>
  </si>
  <si>
    <t>Unfunded Reserves</t>
  </si>
  <si>
    <t>Other Regulatory Assets/Liabilities</t>
  </si>
  <si>
    <t>Rate Base</t>
  </si>
  <si>
    <t>B) Return on Capital</t>
  </si>
  <si>
    <t>Cost of Capital Rate</t>
  </si>
  <si>
    <t>See Instruction 1</t>
  </si>
  <si>
    <t>Return on Capital: Rate Base times Cost of Capital Rate</t>
  </si>
  <si>
    <t>C) Income Taxes</t>
  </si>
  <si>
    <t>Income Taxes = [((RB * ER) + D) * (CTR/(1 – CTR))]  + CO/(1 – CTR)</t>
  </si>
  <si>
    <t>Where:</t>
  </si>
  <si>
    <t>RB = Rate Base</t>
  </si>
  <si>
    <t>ER = Equity ROR inc. Com. and Pref. Stock</t>
  </si>
  <si>
    <t>Instruction 1</t>
  </si>
  <si>
    <t>CTR = Composite Tax Rate</t>
  </si>
  <si>
    <t>CO = Credits and Other</t>
  </si>
  <si>
    <t>D = Book Depreciation of AFUDC Equity Book Basis</t>
  </si>
  <si>
    <t>D) True Up TRR Calculation</t>
  </si>
  <si>
    <t>O&amp;M Expense</t>
  </si>
  <si>
    <t>A&amp;G Expense</t>
  </si>
  <si>
    <t>Network Upgrade Interest Expense</t>
  </si>
  <si>
    <t>Depreciation Expense</t>
  </si>
  <si>
    <t>Abandoned Plant Amortization Expense</t>
  </si>
  <si>
    <t>Other Taxes</t>
  </si>
  <si>
    <t>Revenue Credits</t>
  </si>
  <si>
    <t>Return on Capital</t>
  </si>
  <si>
    <t>Income Taxes</t>
  </si>
  <si>
    <t>Gains and Losses on Transmission Plant Held for Future Use -- Land</t>
  </si>
  <si>
    <t>Amortization and Regulatory Debits/Credits</t>
  </si>
  <si>
    <t>Total without True Up Incentive Adder</t>
  </si>
  <si>
    <t>True Up Incentive Adder</t>
  </si>
  <si>
    <t>39a</t>
  </si>
  <si>
    <t>True Up Incentive Adder Reversal</t>
  </si>
  <si>
    <t>Negative of Line 39, Note 1</t>
  </si>
  <si>
    <t>True Up TRR without Franchise Fees and Uncollectibles Expense included:</t>
  </si>
  <si>
    <t>Line 38 + Line 39 + Line 39a</t>
  </si>
  <si>
    <t>E) Calculation of final True Up TRR with Franchise Fees and Uncollectibles Expenses</t>
  </si>
  <si>
    <t>Reference:</t>
  </si>
  <si>
    <t>True Up TRR wo FF:</t>
  </si>
  <si>
    <t xml:space="preserve">Change In </t>
  </si>
  <si>
    <t>Franchise Fee Factor:</t>
  </si>
  <si>
    <t>Franchise Fee Expense:</t>
  </si>
  <si>
    <t>Uncollectibles Expense Factor:</t>
  </si>
  <si>
    <t>Uncollectibles Expense:</t>
  </si>
  <si>
    <t>True Up TRR:</t>
  </si>
  <si>
    <t>Instructions:</t>
  </si>
  <si>
    <t>1) Use weighted average (by time) of the Return on Equity in effect during the Prior Year in determining the "Cost of Capital Rate" on Line 19</t>
  </si>
  <si>
    <t>and the "Equity Rate of Return Including Preferred Stock" on Line 23 in the event that the ROE is revised during the Prior Year.  In this event,</t>
  </si>
  <si>
    <t>the ROE used in Schedule 1 will differ from the ROE used in this Schedule 4, because the Schedule 1 ROE will be the most recent ROE,</t>
  </si>
  <si>
    <t>whereas the Schedule 4 Cost of Capital Rate and Equity Rate of Return including Com. + Pref. Stock will be based on the weighted-average ROE.</t>
  </si>
  <si>
    <t>Total Adjustment</t>
  </si>
  <si>
    <t>Calculation of weighted average Cost of Capital Rate in Prior Year:</t>
  </si>
  <si>
    <t>If ROE does not change during year, then attribute all days to Line a "ROE at end of Prior Year" and none to "ROE at start of PY"</t>
  </si>
  <si>
    <t xml:space="preserve">Days ROE </t>
  </si>
  <si>
    <t>Percentage</t>
  </si>
  <si>
    <t>From</t>
  </si>
  <si>
    <t>To</t>
  </si>
  <si>
    <t>In Effect</t>
  </si>
  <si>
    <t>a</t>
  </si>
  <si>
    <t>ROE at end of Prior Year</t>
  </si>
  <si>
    <t>See Line e below</t>
  </si>
  <si>
    <t>b</t>
  </si>
  <si>
    <t>ROE start of Prior Year</t>
  </si>
  <si>
    <t>See Line f below</t>
  </si>
  <si>
    <t>c</t>
  </si>
  <si>
    <t>Total days in year:</t>
  </si>
  <si>
    <t>d</t>
  </si>
  <si>
    <t>Wtd. Avg. ROE in Prior Year</t>
  </si>
  <si>
    <t>((Line a ROE * Line a days) + (Line b ROE * Line b days)) / Total Days in Year</t>
  </si>
  <si>
    <t>Commission Decisions approving ROE:</t>
  </si>
  <si>
    <t>e</t>
  </si>
  <si>
    <t>End of Prior Year</t>
  </si>
  <si>
    <t>f</t>
  </si>
  <si>
    <t>Beginning of Prior Year</t>
  </si>
  <si>
    <t>g</t>
  </si>
  <si>
    <t>Wtd. Cost of Long Term Debt</t>
  </si>
  <si>
    <t>h</t>
  </si>
  <si>
    <t>Wtd.Cost of Preferred Stock</t>
  </si>
  <si>
    <t>i</t>
  </si>
  <si>
    <t>Wtd.Cost of Common Stock</t>
  </si>
  <si>
    <t>j</t>
  </si>
  <si>
    <t>Calculation of Equity Rate of Return Including Common and Preferred Stock:</t>
  </si>
  <si>
    <t>k</t>
  </si>
  <si>
    <t>Notes:</t>
  </si>
  <si>
    <t>1) True Up TRR Incentive Adder Reversal backs out the revenue requirement associated with any project-specific Incentive Adders</t>
  </si>
  <si>
    <t xml:space="preserve">    (line 39) for True Up Years during the term of the Second Formula Rate.  Applicable pursuant to settlement under ER18-169.</t>
  </si>
  <si>
    <t>Variance</t>
  </si>
  <si>
    <t>Variance:</t>
  </si>
  <si>
    <t>TO2021 TUTRR</t>
  </si>
  <si>
    <t>Settlement of TO2019A (ER19-1553)</t>
  </si>
  <si>
    <t>169 FERC ¶ 61,177</t>
  </si>
  <si>
    <t>(Line 39) for True Up Years during the term of the settlement of ER19-1553.</t>
  </si>
  <si>
    <t>Weight Avg Variance</t>
  </si>
  <si>
    <t>Wgt Avg Variance</t>
  </si>
  <si>
    <t>Wgt Avg Varianace</t>
  </si>
  <si>
    <t>6-PlantInService, Line 18</t>
  </si>
  <si>
    <t>6-PlantInService, Line 24</t>
  </si>
  <si>
    <t>11-PHFU, Line 9</t>
  </si>
  <si>
    <t>12-AbandonedPlant Line 4</t>
  </si>
  <si>
    <t>13-WorkCap, Line 17</t>
  </si>
  <si>
    <t>13-WorkCap, Line 33</t>
  </si>
  <si>
    <t>1-Base TRR Line 7</t>
  </si>
  <si>
    <t>1-Base TRR L 59</t>
  </si>
  <si>
    <t>1-Base TRR L 63</t>
  </si>
  <si>
    <t>1-Base TRR L 65</t>
  </si>
  <si>
    <t>1-Base TRR L 66</t>
  </si>
  <si>
    <t>1-Base TRR L 67</t>
  </si>
  <si>
    <t>1-Base TRR L 68</t>
  </si>
  <si>
    <t>1-Base TRR L 69</t>
  </si>
  <si>
    <t>1-Base TRR L 70</t>
  </si>
  <si>
    <t>1-Base TRR L 71</t>
  </si>
  <si>
    <t>1-Base TRR L 72</t>
  </si>
  <si>
    <t>1-Base TRR L 75</t>
  </si>
  <si>
    <t>1-Base TRR L 76</t>
  </si>
  <si>
    <t>8-AccDep, Line 14, Col. 12</t>
  </si>
  <si>
    <t>8-AccDep, Line 17, Col. 5</t>
  </si>
  <si>
    <t>8-AccDep, Line 23</t>
  </si>
  <si>
    <t>22-NUCs, Line 7</t>
  </si>
  <si>
    <t>34-UnfundedReserves, Line 7</t>
  </si>
  <si>
    <t>23-RegAssets, Line 15</t>
  </si>
  <si>
    <t>15-IncentiveAdder L 20</t>
  </si>
  <si>
    <t>9-ADIT-1, Line 15</t>
  </si>
  <si>
    <t>14-IncentivePlant, L 13, C2</t>
  </si>
  <si>
    <t>Weighted Average Variance</t>
  </si>
  <si>
    <t>Total</t>
  </si>
  <si>
    <t>Attachment 3</t>
  </si>
  <si>
    <t>2019</t>
  </si>
  <si>
    <t>TO2022 Annual Update - WP Schedule 3 - One Time Adj Prior Period, Page 27, Line 46</t>
  </si>
  <si>
    <t>A&amp;G CPUC BA &amp; MA Adjustment</t>
  </si>
  <si>
    <t>A&amp;G Outside Counsel &amp; Court Fees</t>
  </si>
  <si>
    <t>TO2022 Annual Update - WP Sch3- One Time Adj Prior Period, Page 21, Line 46</t>
  </si>
  <si>
    <t>A&amp;G CPUC BA&amp;MA Adjustment</t>
  </si>
  <si>
    <t>A&amp;G Outside Counsel &amp; Court Fees Adjustment</t>
  </si>
  <si>
    <t>Revised TO2021 in TO2022 Annual Update</t>
  </si>
  <si>
    <t>Revised TO2021 Att 5-TO2018 in TO2022 Annual Update</t>
  </si>
  <si>
    <t>Attachment 1</t>
  </si>
  <si>
    <t>TO2022 TUTRR</t>
  </si>
  <si>
    <t>TO2022 Annual Update - Attachment 1, Sch4, Line 46</t>
  </si>
  <si>
    <t>A&amp;G Outside Counsel &amp; Court fee Adjustment</t>
  </si>
  <si>
    <t>Revenue Credits GRSM Passive Income Indicator Adjustment</t>
  </si>
  <si>
    <t>Uncollectibles Expense Factor Adjustment</t>
  </si>
  <si>
    <t>Total Retroactive Adjustment</t>
  </si>
  <si>
    <t>TO2022 Annual Update</t>
  </si>
  <si>
    <t>1-Base TRR L 51</t>
  </si>
  <si>
    <t>1-Base TRR L 52</t>
  </si>
  <si>
    <t>1-Base TRR L 47 * Line d</t>
  </si>
  <si>
    <t>28-FFU, L 5</t>
  </si>
  <si>
    <t>9-ADIT, Line 15</t>
  </si>
  <si>
    <t>14-IncentivePlant, L 12, 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</si>
</sst>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0.0000%"/>
    <numFmt numFmtId="166" formatCode="0.000%"/>
    <numFmt numFmtId="167" formatCode="&quot;$&quot;#,##0;[Red]&quot;$&quot;#,##0"/>
    <numFmt numFmtId="168" formatCode="&quot;$&quot;#,##0.00"/>
    <numFmt numFmtId="169" formatCode="mmm\ d\,\ yyyy"/>
    <numFmt numFmtId="170" formatCode="0.0%"/>
  </numFmts>
  <fonts count="1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u/>
      <sz val="9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</cellStyleXfs>
  <cellXfs count="17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 indent="1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0" fillId="0" borderId="0" xfId="0" applyNumberFormat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left" indent="1"/>
    </xf>
    <xf numFmtId="164" fontId="5" fillId="2" borderId="0" xfId="0" applyNumberFormat="1" applyFont="1" applyFill="1"/>
    <xf numFmtId="164" fontId="0" fillId="2" borderId="0" xfId="0" applyNumberFormat="1" applyFill="1"/>
    <xf numFmtId="0" fontId="5" fillId="0" borderId="0" xfId="0" applyFont="1" applyAlignment="1">
      <alignment horizontal="left"/>
    </xf>
    <xf numFmtId="0" fontId="3" fillId="0" borderId="0" xfId="3" applyFont="1" applyAlignment="1">
      <alignment horizontal="left"/>
    </xf>
    <xf numFmtId="164" fontId="5" fillId="0" borderId="0" xfId="0" applyNumberFormat="1" applyFont="1"/>
    <xf numFmtId="0" fontId="2" fillId="0" borderId="0" xfId="3" applyAlignment="1">
      <alignment horizontal="left" indent="1"/>
    </xf>
    <xf numFmtId="0" fontId="0" fillId="0" borderId="0" xfId="0" applyAlignment="1">
      <alignment horizontal="left"/>
    </xf>
    <xf numFmtId="165" fontId="2" fillId="0" borderId="0" xfId="0" applyNumberFormat="1" applyFont="1"/>
    <xf numFmtId="165" fontId="0" fillId="0" borderId="0" xfId="0" applyNumberFormat="1"/>
    <xf numFmtId="164" fontId="2" fillId="2" borderId="0" xfId="0" applyNumberFormat="1" applyFont="1" applyFill="1"/>
    <xf numFmtId="164" fontId="2" fillId="0" borderId="0" xfId="0" applyNumberFormat="1" applyFont="1"/>
    <xf numFmtId="0" fontId="2" fillId="0" borderId="0" xfId="4"/>
    <xf numFmtId="0" fontId="2" fillId="0" borderId="0" xfId="0" applyFont="1" applyAlignment="1">
      <alignment horizontal="right"/>
    </xf>
    <xf numFmtId="0" fontId="3" fillId="2" borderId="1" xfId="5" applyFont="1" applyFill="1" applyBorder="1" applyAlignment="1">
      <alignment horizontal="center"/>
    </xf>
    <xf numFmtId="0" fontId="2" fillId="0" borderId="0" xfId="5"/>
    <xf numFmtId="166" fontId="0" fillId="0" borderId="0" xfId="0" applyNumberFormat="1"/>
    <xf numFmtId="0" fontId="3" fillId="2" borderId="2" xfId="5" applyFont="1" applyFill="1" applyBorder="1" applyAlignment="1">
      <alignment horizontal="center"/>
    </xf>
    <xf numFmtId="0" fontId="0" fillId="0" borderId="0" xfId="0" applyAlignment="1">
      <alignment horizontal="right"/>
    </xf>
    <xf numFmtId="164" fontId="2" fillId="2" borderId="2" xfId="5" applyNumberFormat="1" applyFill="1" applyBorder="1"/>
    <xf numFmtId="167" fontId="5" fillId="2" borderId="2" xfId="5" applyNumberFormat="1" applyFont="1" applyFill="1" applyBorder="1"/>
    <xf numFmtId="164" fontId="7" fillId="2" borderId="4" xfId="5" applyNumberFormat="1" applyFont="1" applyFill="1" applyBorder="1"/>
    <xf numFmtId="0" fontId="2" fillId="0" borderId="3" xfId="5" applyBorder="1" applyAlignment="1">
      <alignment wrapText="1"/>
    </xf>
    <xf numFmtId="0" fontId="2" fillId="0" borderId="0" xfId="5" applyAlignment="1">
      <alignment wrapText="1"/>
    </xf>
    <xf numFmtId="0" fontId="2" fillId="0" borderId="0" xfId="7"/>
    <xf numFmtId="164" fontId="2" fillId="0" borderId="0" xfId="1" applyNumberFormat="1" applyFont="1"/>
    <xf numFmtId="0" fontId="3" fillId="0" borderId="0" xfId="0" quotePrefix="1" applyFont="1" applyAlignment="1">
      <alignment horizontal="center"/>
    </xf>
    <xf numFmtId="169" fontId="2" fillId="3" borderId="0" xfId="0" quotePrefix="1" applyNumberFormat="1" applyFont="1" applyFill="1" applyAlignment="1">
      <alignment horizontal="center"/>
    </xf>
    <xf numFmtId="0" fontId="2" fillId="3" borderId="0" xfId="0" applyFont="1" applyFill="1"/>
    <xf numFmtId="10" fontId="2" fillId="0" borderId="0" xfId="0" quotePrefix="1" applyNumberFormat="1" applyFont="1" applyAlignment="1">
      <alignment horizontal="right"/>
    </xf>
    <xf numFmtId="0" fontId="2" fillId="0" borderId="0" xfId="0" quotePrefix="1" applyFont="1" applyAlignment="1">
      <alignment horizontal="center"/>
    </xf>
    <xf numFmtId="10" fontId="0" fillId="0" borderId="0" xfId="0" applyNumberFormat="1"/>
    <xf numFmtId="0" fontId="0" fillId="3" borderId="0" xfId="0" applyFill="1"/>
    <xf numFmtId="165" fontId="5" fillId="0" borderId="0" xfId="0" applyNumberFormat="1" applyFont="1"/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0" xfId="3" applyAlignment="1">
      <alignment horizontal="left"/>
    </xf>
    <xf numFmtId="1" fontId="2" fillId="0" borderId="0" xfId="3" applyNumberFormat="1" applyAlignment="1">
      <alignment horizontal="center"/>
    </xf>
    <xf numFmtId="0" fontId="4" fillId="0" borderId="0" xfId="3" applyFont="1" applyAlignment="1">
      <alignment horizontal="center"/>
    </xf>
    <xf numFmtId="0" fontId="2" fillId="0" borderId="0" xfId="3" applyAlignment="1">
      <alignment horizontal="right"/>
    </xf>
    <xf numFmtId="0" fontId="4" fillId="0" borderId="0" xfId="0" quotePrefix="1" applyFont="1" applyAlignment="1">
      <alignment horizontal="center"/>
    </xf>
    <xf numFmtId="168" fontId="0" fillId="0" borderId="0" xfId="0" applyNumberFormat="1"/>
    <xf numFmtId="1" fontId="2" fillId="0" borderId="0" xfId="3" applyNumberFormat="1" applyAlignment="1">
      <alignment horizontal="right"/>
    </xf>
    <xf numFmtId="168" fontId="2" fillId="0" borderId="0" xfId="0" applyNumberFormat="1" applyFont="1" applyAlignment="1">
      <alignment horizontal="left" indent="1"/>
    </xf>
    <xf numFmtId="165" fontId="6" fillId="0" borderId="0" xfId="0" applyNumberFormat="1" applyFont="1"/>
    <xf numFmtId="165" fontId="8" fillId="0" borderId="0" xfId="0" applyNumberFormat="1" applyFont="1"/>
    <xf numFmtId="0" fontId="4" fillId="2" borderId="0" xfId="0" applyFont="1" applyFill="1" applyAlignment="1">
      <alignment horizontal="center"/>
    </xf>
    <xf numFmtId="166" fontId="0" fillId="2" borderId="0" xfId="0" applyNumberFormat="1" applyFill="1"/>
    <xf numFmtId="164" fontId="5" fillId="0" borderId="0" xfId="1" applyNumberFormat="1" applyFont="1"/>
    <xf numFmtId="164" fontId="0" fillId="0" borderId="0" xfId="1" applyNumberFormat="1" applyFont="1"/>
    <xf numFmtId="10" fontId="7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7" fillId="3" borderId="0" xfId="0" applyFont="1" applyFill="1"/>
    <xf numFmtId="165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2" applyNumberFormat="1" applyFont="1"/>
    <xf numFmtId="166" fontId="0" fillId="2" borderId="0" xfId="2" applyNumberFormat="1" applyFont="1" applyFill="1"/>
    <xf numFmtId="0" fontId="4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0" fillId="0" borderId="0" xfId="0" applyFill="1"/>
    <xf numFmtId="164" fontId="0" fillId="0" borderId="0" xfId="0" applyNumberFormat="1" applyFill="1"/>
    <xf numFmtId="166" fontId="0" fillId="0" borderId="0" xfId="0" applyNumberFormat="1" applyFill="1"/>
    <xf numFmtId="0" fontId="3" fillId="0" borderId="0" xfId="0" applyFont="1" applyAlignment="1">
      <alignment horizontal="center" wrapText="1"/>
    </xf>
    <xf numFmtId="170" fontId="3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170" fontId="9" fillId="0" borderId="0" xfId="9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wrapText="1"/>
    </xf>
    <xf numFmtId="164" fontId="0" fillId="0" borderId="0" xfId="0" applyNumberFormat="1" applyFill="1" applyBorder="1"/>
    <xf numFmtId="164" fontId="5" fillId="0" borderId="0" xfId="0" applyNumberFormat="1" applyFont="1" applyFill="1" applyBorder="1"/>
    <xf numFmtId="165" fontId="0" fillId="0" borderId="0" xfId="2" applyNumberFormat="1" applyFont="1" applyFill="1" applyBorder="1"/>
    <xf numFmtId="165" fontId="0" fillId="0" borderId="0" xfId="0" applyNumberFormat="1" applyFill="1" applyBorder="1"/>
    <xf numFmtId="0" fontId="0" fillId="0" borderId="0" xfId="0" applyFont="1"/>
    <xf numFmtId="170" fontId="3" fillId="0" borderId="0" xfId="9" applyNumberFormat="1" applyFont="1" applyBorder="1" applyAlignment="1">
      <alignment horizontal="center" wrapText="1"/>
    </xf>
    <xf numFmtId="170" fontId="3" fillId="2" borderId="5" xfId="2" applyNumberFormat="1" applyFont="1" applyFill="1" applyBorder="1" applyAlignment="1">
      <alignment horizontal="center"/>
    </xf>
    <xf numFmtId="0" fontId="6" fillId="0" borderId="0" xfId="5" applyFont="1" applyAlignment="1">
      <alignment horizontal="left" vertical="top" wrapText="1"/>
    </xf>
    <xf numFmtId="0" fontId="6" fillId="0" borderId="0" xfId="5" applyFont="1" applyAlignment="1">
      <alignment horizontal="left" vertical="top" wrapText="1"/>
    </xf>
    <xf numFmtId="0" fontId="3" fillId="0" borderId="0" xfId="10" applyFont="1"/>
    <xf numFmtId="0" fontId="11" fillId="0" borderId="0" xfId="10"/>
    <xf numFmtId="0" fontId="3" fillId="0" borderId="0" xfId="10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 indent="1"/>
    </xf>
    <xf numFmtId="0" fontId="4" fillId="0" borderId="0" xfId="10" applyFont="1" applyAlignment="1">
      <alignment horizontal="left"/>
    </xf>
    <xf numFmtId="0" fontId="11" fillId="0" borderId="0" xfId="10" applyAlignment="1">
      <alignment horizontal="left" indent="1"/>
    </xf>
    <xf numFmtId="0" fontId="4" fillId="0" borderId="0" xfId="10" applyFont="1"/>
    <xf numFmtId="0" fontId="4" fillId="0" borderId="0" xfId="10" applyFont="1" applyAlignment="1">
      <alignment horizontal="center"/>
    </xf>
    <xf numFmtId="0" fontId="2" fillId="0" borderId="0" xfId="10" applyFont="1" applyAlignment="1">
      <alignment horizontal="left"/>
    </xf>
    <xf numFmtId="164" fontId="11" fillId="0" borderId="0" xfId="10" applyNumberFormat="1"/>
    <xf numFmtId="0" fontId="2" fillId="0" borderId="0" xfId="10" applyFont="1"/>
    <xf numFmtId="0" fontId="5" fillId="0" borderId="0" xfId="10" applyFont="1"/>
    <xf numFmtId="0" fontId="2" fillId="0" borderId="0" xfId="10" applyFont="1" applyAlignment="1">
      <alignment horizontal="left" indent="1"/>
    </xf>
    <xf numFmtId="164" fontId="5" fillId="2" borderId="0" xfId="10" applyNumberFormat="1" applyFont="1" applyFill="1"/>
    <xf numFmtId="164" fontId="5" fillId="0" borderId="0" xfId="10" applyNumberFormat="1" applyFont="1"/>
    <xf numFmtId="164" fontId="11" fillId="2" borderId="0" xfId="10" applyNumberFormat="1" applyFill="1"/>
    <xf numFmtId="0" fontId="5" fillId="0" borderId="0" xfId="10" applyFont="1" applyAlignment="1">
      <alignment horizontal="left"/>
    </xf>
    <xf numFmtId="0" fontId="11" fillId="0" borderId="0" xfId="10" applyAlignment="1">
      <alignment horizontal="left"/>
    </xf>
    <xf numFmtId="165" fontId="2" fillId="0" borderId="0" xfId="10" applyNumberFormat="1" applyFont="1"/>
    <xf numFmtId="165" fontId="11" fillId="0" borderId="0" xfId="10" applyNumberFormat="1"/>
    <xf numFmtId="164" fontId="2" fillId="2" borderId="0" xfId="10" applyNumberFormat="1" applyFont="1" applyFill="1"/>
    <xf numFmtId="164" fontId="2" fillId="0" borderId="0" xfId="10" applyNumberFormat="1" applyFont="1"/>
    <xf numFmtId="0" fontId="2" fillId="0" borderId="0" xfId="10" applyFont="1" applyAlignment="1">
      <alignment horizontal="right"/>
    </xf>
    <xf numFmtId="166" fontId="11" fillId="0" borderId="0" xfId="10" applyNumberFormat="1"/>
    <xf numFmtId="0" fontId="11" fillId="0" borderId="0" xfId="10" applyAlignment="1">
      <alignment horizontal="right"/>
    </xf>
    <xf numFmtId="0" fontId="3" fillId="0" borderId="0" xfId="10" quotePrefix="1" applyFont="1" applyAlignment="1">
      <alignment horizontal="center"/>
    </xf>
    <xf numFmtId="10" fontId="7" fillId="3" borderId="0" xfId="10" applyNumberFormat="1" applyFont="1" applyFill="1" applyAlignment="1">
      <alignment horizontal="center"/>
    </xf>
    <xf numFmtId="169" fontId="2" fillId="3" borderId="0" xfId="10" quotePrefix="1" applyNumberFormat="1" applyFont="1" applyFill="1" applyAlignment="1">
      <alignment horizontal="center"/>
    </xf>
    <xf numFmtId="0" fontId="2" fillId="3" borderId="0" xfId="10" applyFont="1" applyFill="1" applyAlignment="1">
      <alignment horizontal="center"/>
    </xf>
    <xf numFmtId="10" fontId="2" fillId="0" borderId="0" xfId="10" quotePrefix="1" applyNumberFormat="1" applyFont="1" applyAlignment="1">
      <alignment horizontal="right"/>
    </xf>
    <xf numFmtId="0" fontId="2" fillId="0" borderId="0" xfId="10" quotePrefix="1" applyFont="1" applyAlignment="1">
      <alignment horizontal="center"/>
    </xf>
    <xf numFmtId="0" fontId="2" fillId="0" borderId="0" xfId="10" applyFont="1" applyAlignment="1">
      <alignment horizontal="center"/>
    </xf>
    <xf numFmtId="10" fontId="11" fillId="0" borderId="0" xfId="10" applyNumberFormat="1"/>
    <xf numFmtId="0" fontId="7" fillId="3" borderId="0" xfId="10" applyFont="1" applyFill="1"/>
    <xf numFmtId="0" fontId="11" fillId="3" borderId="0" xfId="10" applyFill="1"/>
    <xf numFmtId="0" fontId="2" fillId="3" borderId="0" xfId="10" applyFont="1" applyFill="1"/>
    <xf numFmtId="165" fontId="11" fillId="0" borderId="0" xfId="10" applyNumberFormat="1" applyAlignment="1">
      <alignment horizontal="center"/>
    </xf>
    <xf numFmtId="165" fontId="5" fillId="0" borderId="0" xfId="10" applyNumberFormat="1" applyFont="1" applyAlignment="1">
      <alignment horizontal="center"/>
    </xf>
    <xf numFmtId="165" fontId="2" fillId="0" borderId="0" xfId="10" applyNumberFormat="1" applyFont="1" applyAlignment="1">
      <alignment horizontal="center"/>
    </xf>
    <xf numFmtId="3" fontId="11" fillId="0" borderId="0" xfId="10" applyNumberFormat="1" applyAlignment="1">
      <alignment horizontal="center"/>
    </xf>
    <xf numFmtId="0" fontId="4" fillId="0" borderId="0" xfId="10" quotePrefix="1" applyFont="1" applyAlignment="1">
      <alignment horizontal="center"/>
    </xf>
    <xf numFmtId="168" fontId="11" fillId="0" borderId="0" xfId="10" applyNumberFormat="1"/>
    <xf numFmtId="168" fontId="2" fillId="0" borderId="0" xfId="10" applyNumberFormat="1" applyFont="1" applyAlignment="1">
      <alignment horizontal="left" indent="1"/>
    </xf>
    <xf numFmtId="165" fontId="6" fillId="0" borderId="0" xfId="10" applyNumberFormat="1" applyFont="1"/>
    <xf numFmtId="165" fontId="8" fillId="0" borderId="0" xfId="10" applyNumberFormat="1" applyFont="1"/>
    <xf numFmtId="165" fontId="5" fillId="0" borderId="0" xfId="10" applyNumberFormat="1" applyFont="1"/>
    <xf numFmtId="0" fontId="3" fillId="0" borderId="0" xfId="5" applyFont="1" applyFill="1" applyBorder="1" applyAlignment="1">
      <alignment horizontal="center"/>
    </xf>
    <xf numFmtId="164" fontId="2" fillId="0" borderId="0" xfId="5" applyNumberFormat="1" applyFill="1" applyBorder="1"/>
    <xf numFmtId="0" fontId="2" fillId="0" borderId="0" xfId="5" applyBorder="1" applyAlignment="1">
      <alignment wrapText="1"/>
    </xf>
    <xf numFmtId="164" fontId="7" fillId="0" borderId="0" xfId="5" applyNumberFormat="1" applyFont="1" applyFill="1" applyBorder="1"/>
    <xf numFmtId="170" fontId="12" fillId="0" borderId="6" xfId="9" applyNumberFormat="1" applyFont="1" applyBorder="1" applyAlignment="1">
      <alignment horizontal="center" wrapText="1"/>
    </xf>
    <xf numFmtId="170" fontId="3" fillId="0" borderId="0" xfId="2" applyNumberFormat="1" applyFont="1" applyFill="1" applyBorder="1" applyAlignment="1">
      <alignment horizontal="center"/>
    </xf>
    <xf numFmtId="10" fontId="0" fillId="0" borderId="0" xfId="2" applyNumberFormat="1" applyFont="1" applyFill="1"/>
    <xf numFmtId="170" fontId="12" fillId="0" borderId="0" xfId="9" applyNumberFormat="1" applyFont="1" applyBorder="1" applyAlignment="1">
      <alignment horizontal="center" wrapText="1"/>
    </xf>
    <xf numFmtId="170" fontId="12" fillId="2" borderId="6" xfId="9" applyNumberFormat="1" applyFont="1" applyFill="1" applyBorder="1" applyAlignment="1">
      <alignment horizontal="center" wrapText="1"/>
    </xf>
    <xf numFmtId="166" fontId="0" fillId="0" borderId="0" xfId="9" applyNumberFormat="1" applyFont="1"/>
    <xf numFmtId="164" fontId="7" fillId="0" borderId="0" xfId="5" applyNumberFormat="1" applyFont="1"/>
    <xf numFmtId="0" fontId="6" fillId="0" borderId="0" xfId="5" applyFont="1" applyAlignment="1">
      <alignment vertical="top" wrapText="1"/>
    </xf>
    <xf numFmtId="166" fontId="0" fillId="0" borderId="0" xfId="2" applyNumberFormat="1" applyFont="1"/>
    <xf numFmtId="0" fontId="11" fillId="0" borderId="0" xfId="10" applyFill="1"/>
    <xf numFmtId="10" fontId="11" fillId="0" borderId="0" xfId="2" applyNumberFormat="1" applyFont="1" applyFill="1"/>
    <xf numFmtId="166" fontId="0" fillId="0" borderId="0" xfId="2" applyNumberFormat="1" applyFont="1" applyFill="1"/>
    <xf numFmtId="164" fontId="2" fillId="0" borderId="0" xfId="10" applyNumberFormat="1" applyFont="1" applyAlignment="1">
      <alignment horizontal="right"/>
    </xf>
    <xf numFmtId="166" fontId="2" fillId="0" borderId="0" xfId="2" applyNumberFormat="1" applyFont="1" applyAlignment="1">
      <alignment horizontal="right"/>
    </xf>
    <xf numFmtId="164" fontId="5" fillId="0" borderId="0" xfId="10" applyNumberFormat="1" applyFont="1" applyAlignment="1">
      <alignment horizontal="right"/>
    </xf>
    <xf numFmtId="164" fontId="2" fillId="2" borderId="0" xfId="10" applyNumberFormat="1" applyFont="1" applyFill="1" applyAlignment="1">
      <alignment horizontal="right"/>
    </xf>
    <xf numFmtId="164" fontId="5" fillId="2" borderId="0" xfId="10" applyNumberFormat="1" applyFont="1" applyFill="1" applyAlignment="1">
      <alignment horizontal="right"/>
    </xf>
    <xf numFmtId="164" fontId="11" fillId="0" borderId="0" xfId="10" applyNumberFormat="1" applyFill="1"/>
    <xf numFmtId="0" fontId="6" fillId="0" borderId="3" xfId="5" applyFont="1" applyBorder="1" applyAlignment="1">
      <alignment horizontal="left" vertical="top" wrapText="1"/>
    </xf>
    <xf numFmtId="0" fontId="6" fillId="0" borderId="0" xfId="5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Border="1" applyAlignment="1">
      <alignment horizontal="center"/>
    </xf>
    <xf numFmtId="9" fontId="3" fillId="0" borderId="0" xfId="2" quotePrefix="1" applyFont="1" applyAlignment="1">
      <alignment horizontal="center"/>
    </xf>
    <xf numFmtId="9" fontId="3" fillId="0" borderId="0" xfId="2" applyFont="1" applyAlignment="1">
      <alignment horizontal="center"/>
    </xf>
    <xf numFmtId="0" fontId="6" fillId="0" borderId="0" xfId="5" applyFont="1" applyFill="1" applyBorder="1" applyAlignment="1">
      <alignment horizontal="left" vertical="top" wrapText="1"/>
    </xf>
    <xf numFmtId="0" fontId="2" fillId="0" borderId="0" xfId="10" applyFont="1" applyAlignment="1">
      <alignment horizontal="left" wrapText="1"/>
    </xf>
  </cellXfs>
  <cellStyles count="11">
    <cellStyle name="Comma" xfId="1" builtinId="3"/>
    <cellStyle name="Comma 14" xfId="8" xr:uid="{C9310553-147C-427A-8317-6F8E9CA2BA97}"/>
    <cellStyle name="Currency 2" xfId="6" xr:uid="{398D514F-81ED-4675-86BC-0982B175D933}"/>
    <cellStyle name="Normal" xfId="0" builtinId="0"/>
    <cellStyle name="Normal 10" xfId="5" xr:uid="{ECFCF047-C77D-4358-A2EB-B84F826AAD6F}"/>
    <cellStyle name="Normal 2" xfId="3" xr:uid="{20739234-3214-4662-92F1-55BA76E05F85}"/>
    <cellStyle name="Normal 2 2 2" xfId="7" xr:uid="{68609E44-AB5F-4135-8EB3-17BFD8041CC9}"/>
    <cellStyle name="Normal 3" xfId="10" xr:uid="{304FD59C-B66F-49FA-AC29-D95F732D190F}"/>
    <cellStyle name="Normal 7" xfId="4" xr:uid="{EB63E79C-19A8-4705-9E93-20519C78E1B6}"/>
    <cellStyle name="Percent" xfId="2" builtinId="5"/>
    <cellStyle name="Percent 2" xfId="9" xr:uid="{AC8C0709-AEC7-48F4-ADA9-B126515C67A8}"/>
  </cellStyles>
  <dxfs count="0"/>
  <tableStyles count="0" defaultTableStyle="TableStyleMedium2" defaultPivotStyle="PivotStyleLight16"/>
  <colors>
    <mruColors>
      <color rgb="FFFFCCCC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EIX%20Holding%20Conversio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WELLDM\AppData\Local\Microsoft\Windows\Temporary%20Internet%20Files\Content.Outlook\6M7U4B1I\2013-2014%20Transfer%20Adjustments%2003-17-2015%20v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Settlements\Gas%20Financials\2007%20Financial%20Reports\200707\Compare%20MTM%202007_0630_073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CRR%20LT%20MTM%20Model_123120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FFICIAL%20COST%20RECORDS\05.0%20Contracts\5.1%20RSG%20Fabrication\5.1.7%20SG%20Repair\RSG-003-Invoice%20Backup\U3-KOB1-AUG-OCT-2012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ttlements\Bilateral%20Contracts_2003-2004-2005\2006\2006_05_MONTH%20END\FAS133JUN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Master%20Conversion%20Files\Rose\SCE%20Balance%20She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Calpine%20Contract%20MTM\200402\ForwardPriceUpload_0211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41920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SIMONC~1\LOCALS~1\Temp\Temporary%20Directory%201%20for%202008_05%20MONTH%20END%20REPORT%20%20FINANCIALS%20P&amp;G.zip\Settlements\Gas%20Financials\2007%20Financial%20Reports\200703\Compare%20MTM%202006_0131_022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chavezds\LOCALS~1\Temp\notesE1EF34\Compare%20MTM%202008_02_03_New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IGL%20Sub%20Team\GL%20-%20Realization%20Working%20Files\Master%20Conversion%20Files\Validation\07%20Validations\Balance%20Sheet\Jan%202007%2010K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%20Files\2014%20SONGS%20Prelim\SONGSFinalDCE\2014%20SONGS%20Distributed%20Activiti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dizonma\LOCALS~1\Temp\C.Lotus.Notes.Data\ForwardPriceUpload_0630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her Co Conversion Ck"/>
      <sheetName val="Legacy COA with EIX"/>
      <sheetName val="EIX Cost Centers"/>
      <sheetName val="Lookup to COA"/>
      <sheetName val="Do not use"/>
      <sheetName val="Action Items"/>
      <sheetName val="GL Master Data"/>
      <sheetName val="IC Trading Partners"/>
    </sheetNames>
    <sheetDataSet>
      <sheetData sheetId="0" refreshError="1"/>
      <sheetData sheetId="1" refreshError="1"/>
      <sheetData sheetId="2">
        <row r="1">
          <cell r="A1" t="str">
            <v>F100040</v>
          </cell>
          <cell r="B1" t="str">
            <v>EIX Executives Operation Expense</v>
          </cell>
        </row>
        <row r="2">
          <cell r="A2" t="str">
            <v>F100041</v>
          </cell>
          <cell r="B2" t="str">
            <v>EIX Cont Oversight Operation Expense</v>
          </cell>
        </row>
        <row r="3">
          <cell r="A3" t="str">
            <v>F100042</v>
          </cell>
          <cell r="B3" t="str">
            <v>EIX Financial Planning Operation Expense</v>
          </cell>
        </row>
        <row r="4">
          <cell r="A4" t="str">
            <v>F100043</v>
          </cell>
          <cell r="B4" t="str">
            <v>EIX Public Affairs Operation Expense</v>
          </cell>
        </row>
        <row r="5">
          <cell r="A5" t="str">
            <v>F100044</v>
          </cell>
          <cell r="B5" t="str">
            <v>EIX Legal Expense</v>
          </cell>
        </row>
        <row r="6">
          <cell r="A6" t="str">
            <v>F100045</v>
          </cell>
          <cell r="B6" t="str">
            <v>EIX Corp Comm Expense</v>
          </cell>
        </row>
        <row r="7">
          <cell r="A7" t="str">
            <v>F100046</v>
          </cell>
          <cell r="B7" t="str">
            <v>EIX Charitable Contributions</v>
          </cell>
        </row>
        <row r="8">
          <cell r="A8" t="str">
            <v>F100047</v>
          </cell>
          <cell r="B8" t="str">
            <v>EIX Directors Expense</v>
          </cell>
        </row>
        <row r="9">
          <cell r="A9" t="str">
            <v>F401121</v>
          </cell>
          <cell r="B9" t="str">
            <v>EIX Bill to EME</v>
          </cell>
        </row>
        <row r="10">
          <cell r="A10" t="str">
            <v>F401122</v>
          </cell>
          <cell r="B10" t="str">
            <v>EIX Bill to EMG</v>
          </cell>
        </row>
        <row r="11">
          <cell r="A11" t="str">
            <v>F401123</v>
          </cell>
          <cell r="B11" t="str">
            <v>EIX Bill to EC</v>
          </cell>
        </row>
        <row r="12">
          <cell r="A12" t="str">
            <v>F401124</v>
          </cell>
          <cell r="B12" t="str">
            <v>EIX Bill to ML</v>
          </cell>
        </row>
        <row r="13">
          <cell r="A13" t="str">
            <v>F401125</v>
          </cell>
          <cell r="B13" t="str">
            <v>EIX Bill to EE</v>
          </cell>
        </row>
        <row r="14">
          <cell r="A14" t="str">
            <v>F401126</v>
          </cell>
          <cell r="B14" t="str">
            <v>EIX Bill to ES</v>
          </cell>
        </row>
        <row r="15">
          <cell r="A15" t="str">
            <v>F401127</v>
          </cell>
          <cell r="B15" t="str">
            <v>EIX Bill to EOMS</v>
          </cell>
        </row>
        <row r="16">
          <cell r="A16" t="str">
            <v>F401128</v>
          </cell>
          <cell r="B16" t="str">
            <v>EIX Bill to MEHC</v>
          </cell>
        </row>
        <row r="17">
          <cell r="A17" t="str">
            <v>F401129</v>
          </cell>
          <cell r="B17" t="str">
            <v>EIX Bill to MWGLLC</v>
          </cell>
        </row>
        <row r="18">
          <cell r="A18" t="str">
            <v>F401130</v>
          </cell>
          <cell r="B18" t="str">
            <v>EIX Bill to MWGEME</v>
          </cell>
        </row>
        <row r="19">
          <cell r="A19" t="str">
            <v>F401131</v>
          </cell>
          <cell r="B19" t="str">
            <v>EIX Bill to HC</v>
          </cell>
        </row>
        <row r="20">
          <cell r="A20" t="str">
            <v>F401132</v>
          </cell>
          <cell r="B20" t="str">
            <v>EIX Bill to EIS</v>
          </cell>
        </row>
        <row r="21">
          <cell r="A21" t="str">
            <v>F401133</v>
          </cell>
          <cell r="B21" t="str">
            <v>EIX Bill to SCE</v>
          </cell>
        </row>
        <row r="22">
          <cell r="A22" t="str">
            <v>F401230</v>
          </cell>
          <cell r="B22" t="str">
            <v>EIX General</v>
          </cell>
        </row>
        <row r="23">
          <cell r="A23" t="str">
            <v>F513226</v>
          </cell>
          <cell r="B23" t="str">
            <v>EIX Executives Allocations to Affiliates</v>
          </cell>
        </row>
        <row r="24">
          <cell r="A24" t="str">
            <v>F513227</v>
          </cell>
          <cell r="B24" t="str">
            <v>EIX Investor Relations Alloc to Affili</v>
          </cell>
        </row>
        <row r="25">
          <cell r="A25" t="str">
            <v>F513228</v>
          </cell>
          <cell r="B25" t="str">
            <v>EIX Risk Management Alloc to Affiliates</v>
          </cell>
        </row>
        <row r="26">
          <cell r="A26" t="str">
            <v>F513229</v>
          </cell>
          <cell r="B26" t="str">
            <v>EIX Controllers' Oversight Alloc to Affi</v>
          </cell>
        </row>
        <row r="27">
          <cell r="A27" t="str">
            <v>F513230</v>
          </cell>
          <cell r="B27" t="str">
            <v>EIX Public Affairs Alloc to Affiliates</v>
          </cell>
        </row>
        <row r="28">
          <cell r="A28" t="str">
            <v>F513231</v>
          </cell>
          <cell r="B28" t="str">
            <v>EIX Legal Allocations to Affiliates</v>
          </cell>
        </row>
        <row r="29">
          <cell r="A29" t="str">
            <v>F513232</v>
          </cell>
          <cell r="B29" t="str">
            <v>EIX Corp Comm Allocations to Affiliates</v>
          </cell>
        </row>
        <row r="30">
          <cell r="A30" t="str">
            <v>F513233</v>
          </cell>
          <cell r="B30" t="str">
            <v>EIX Charitable Cont Alloc to Affiliates</v>
          </cell>
        </row>
        <row r="31">
          <cell r="A31" t="str">
            <v>F513234</v>
          </cell>
          <cell r="B31" t="str">
            <v>EIX Directors Allocations</v>
          </cell>
        </row>
        <row r="32">
          <cell r="A32" t="str">
            <v>F513235</v>
          </cell>
          <cell r="B32" t="str">
            <v>EIX Financial Planning Allocations</v>
          </cell>
        </row>
        <row r="33">
          <cell r="A33" t="str">
            <v>F513236</v>
          </cell>
          <cell r="B33" t="str">
            <v>EIX General Allocations</v>
          </cell>
        </row>
      </sheetData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ata"/>
      <sheetName val="Master Data"/>
    </sheetNames>
    <sheetDataSet>
      <sheetData sheetId="0" refreshError="1"/>
      <sheetData sheetId="1" refreshError="1"/>
      <sheetData sheetId="2">
        <row r="1">
          <cell r="B1" t="str">
            <v>Order</v>
          </cell>
          <cell r="C1" t="str">
            <v>Description</v>
          </cell>
          <cell r="D1" t="str">
            <v>Order Pctr</v>
          </cell>
          <cell r="E1" t="str">
            <v>Typ</v>
          </cell>
          <cell r="F1" t="str">
            <v>G/L Acct</v>
          </cell>
          <cell r="G1" t="str">
            <v>Ind.</v>
          </cell>
          <cell r="H1" t="str">
            <v>Rcvr-Order</v>
          </cell>
          <cell r="I1" t="str">
            <v>Rcvr-CCtr</v>
          </cell>
          <cell r="J1" t="str">
            <v>O-Typ</v>
          </cell>
          <cell r="K1" t="str">
            <v>RCCtr-PCtr</v>
          </cell>
          <cell r="L1" t="str">
            <v>Ind.</v>
          </cell>
          <cell r="M1" t="str">
            <v>Rcv-cctr_hier</v>
          </cell>
          <cell r="N1" t="str">
            <v>Rcv-CCtr Hier Area Desc</v>
          </cell>
          <cell r="O1" t="str">
            <v>Pct.</v>
          </cell>
          <cell r="P1" t="str">
            <v>First used</v>
          </cell>
          <cell r="Q1" t="str">
            <v>1stUs Period</v>
          </cell>
          <cell r="R1" t="str">
            <v>LastUs</v>
          </cell>
          <cell r="S1" t="str">
            <v>LastUs Period</v>
          </cell>
          <cell r="T1" t="str">
            <v>Costing Sheet</v>
          </cell>
        </row>
        <row r="2">
          <cell r="B2" t="str">
            <v>801307311</v>
          </cell>
          <cell r="C2" t="str">
            <v>XFER 2014,Select Decomm Gen Contrac - U2</v>
          </cell>
          <cell r="D2" t="str">
            <v>P0115</v>
          </cell>
          <cell r="E2" t="str">
            <v>FUL</v>
          </cell>
          <cell r="F2" t="str">
            <v>2380067</v>
          </cell>
          <cell r="G2" t="str">
            <v/>
          </cell>
          <cell r="H2" t="str">
            <v/>
          </cell>
          <cell r="I2" t="str">
            <v/>
          </cell>
          <cell r="J2" t="str">
            <v>NMO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>
            <v>100</v>
          </cell>
          <cell r="P2" t="str">
            <v>2015</v>
          </cell>
          <cell r="Q2" t="str">
            <v>1</v>
          </cell>
          <cell r="R2" t="str">
            <v>2015</v>
          </cell>
          <cell r="S2" t="str">
            <v>1</v>
          </cell>
          <cell r="T2" t="str">
            <v>025</v>
          </cell>
        </row>
        <row r="3">
          <cell r="B3" t="str">
            <v>801307689</v>
          </cell>
          <cell r="C3" t="str">
            <v>XFER 2013,Labor Lic Term Reporting - U2…</v>
          </cell>
          <cell r="D3" t="str">
            <v>P0115</v>
          </cell>
          <cell r="E3" t="str">
            <v>FUL</v>
          </cell>
          <cell r="F3" t="str">
            <v>2380067</v>
          </cell>
          <cell r="G3" t="str">
            <v/>
          </cell>
          <cell r="H3" t="str">
            <v/>
          </cell>
          <cell r="I3" t="str">
            <v/>
          </cell>
          <cell r="J3" t="str">
            <v>NMO</v>
          </cell>
          <cell r="K3" t="str">
            <v/>
          </cell>
          <cell r="L3" t="str">
            <v/>
          </cell>
          <cell r="M3" t="str">
            <v/>
          </cell>
          <cell r="N3" t="str">
            <v/>
          </cell>
          <cell r="O3">
            <v>100</v>
          </cell>
          <cell r="P3" t="str">
            <v>2015</v>
          </cell>
          <cell r="Q3" t="str">
            <v>1</v>
          </cell>
          <cell r="R3" t="str">
            <v>2015</v>
          </cell>
          <cell r="S3" t="str">
            <v>1</v>
          </cell>
          <cell r="T3" t="str">
            <v>025</v>
          </cell>
        </row>
        <row r="4">
          <cell r="B4" t="str">
            <v>801307690</v>
          </cell>
          <cell r="C4" t="str">
            <v>XFER 2014,Labor License Term Report - U2</v>
          </cell>
          <cell r="D4" t="str">
            <v>P0115</v>
          </cell>
          <cell r="E4" t="str">
            <v>FUL</v>
          </cell>
          <cell r="F4" t="str">
            <v>2380067</v>
          </cell>
          <cell r="G4" t="str">
            <v/>
          </cell>
          <cell r="H4" t="str">
            <v/>
          </cell>
          <cell r="I4" t="str">
            <v/>
          </cell>
          <cell r="J4" t="str">
            <v>NMO</v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>
            <v>100</v>
          </cell>
          <cell r="P4" t="str">
            <v>2015</v>
          </cell>
          <cell r="Q4" t="str">
            <v>1</v>
          </cell>
          <cell r="R4" t="str">
            <v>2015</v>
          </cell>
          <cell r="S4" t="str">
            <v>1</v>
          </cell>
          <cell r="T4" t="str">
            <v>025</v>
          </cell>
        </row>
        <row r="5">
          <cell r="B5" t="str">
            <v>801307734</v>
          </cell>
          <cell r="C5" t="str">
            <v>XFER 2013,Labor Spent Fuel Mgmt Rep - U2</v>
          </cell>
          <cell r="D5" t="str">
            <v>P0115</v>
          </cell>
          <cell r="E5" t="str">
            <v>FUL</v>
          </cell>
          <cell r="F5" t="str">
            <v>2380067</v>
          </cell>
          <cell r="G5" t="str">
            <v/>
          </cell>
          <cell r="H5" t="str">
            <v/>
          </cell>
          <cell r="I5" t="str">
            <v/>
          </cell>
          <cell r="J5" t="str">
            <v>NMO</v>
          </cell>
          <cell r="K5" t="str">
            <v/>
          </cell>
          <cell r="L5" t="str">
            <v/>
          </cell>
          <cell r="M5" t="str">
            <v/>
          </cell>
          <cell r="N5" t="str">
            <v/>
          </cell>
          <cell r="O5">
            <v>100</v>
          </cell>
          <cell r="P5" t="str">
            <v>2015</v>
          </cell>
          <cell r="Q5" t="str">
            <v>1</v>
          </cell>
          <cell r="R5" t="str">
            <v>2015</v>
          </cell>
          <cell r="S5" t="str">
            <v>2</v>
          </cell>
          <cell r="T5" t="str">
            <v>025</v>
          </cell>
        </row>
        <row r="6">
          <cell r="B6" t="str">
            <v>801307735</v>
          </cell>
          <cell r="C6" t="str">
            <v>XFER 2014,Labor Spent Fuel Mgmt Rep - U2</v>
          </cell>
          <cell r="D6" t="str">
            <v>P0115</v>
          </cell>
          <cell r="E6" t="str">
            <v>FUL</v>
          </cell>
          <cell r="F6" t="str">
            <v>2380067</v>
          </cell>
          <cell r="G6" t="str">
            <v/>
          </cell>
          <cell r="H6" t="str">
            <v/>
          </cell>
          <cell r="I6" t="str">
            <v/>
          </cell>
          <cell r="J6" t="str">
            <v>NMO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>
            <v>100</v>
          </cell>
          <cell r="P6" t="str">
            <v>2015</v>
          </cell>
          <cell r="Q6" t="str">
            <v>1</v>
          </cell>
          <cell r="R6" t="str">
            <v>2015</v>
          </cell>
          <cell r="S6" t="str">
            <v>1</v>
          </cell>
          <cell r="T6" t="str">
            <v>025</v>
          </cell>
        </row>
        <row r="7">
          <cell r="B7" t="str">
            <v>801307760</v>
          </cell>
          <cell r="C7" t="str">
            <v>XFER 2013,Nuc. Fuel Cancel Charges - U2…</v>
          </cell>
          <cell r="D7" t="str">
            <v>P0115</v>
          </cell>
          <cell r="E7" t="str">
            <v>FUL</v>
          </cell>
          <cell r="F7" t="str">
            <v>2380067</v>
          </cell>
          <cell r="G7" t="str">
            <v/>
          </cell>
          <cell r="H7" t="str">
            <v/>
          </cell>
          <cell r="I7" t="str">
            <v/>
          </cell>
          <cell r="J7" t="str">
            <v>NMO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>
            <v>100</v>
          </cell>
          <cell r="P7" t="str">
            <v>2015</v>
          </cell>
          <cell r="Q7" t="str">
            <v>1</v>
          </cell>
          <cell r="R7" t="str">
            <v>2015</v>
          </cell>
          <cell r="S7" t="str">
            <v>1</v>
          </cell>
          <cell r="T7" t="str">
            <v>010</v>
          </cell>
        </row>
        <row r="8">
          <cell r="B8" t="str">
            <v>801307761</v>
          </cell>
          <cell r="C8" t="str">
            <v>XFER 2014,Nuclear Fuel Canc Charges - U2</v>
          </cell>
          <cell r="D8" t="str">
            <v>P0115</v>
          </cell>
          <cell r="E8" t="str">
            <v>FUL</v>
          </cell>
          <cell r="F8" t="str">
            <v>2380067</v>
          </cell>
          <cell r="G8" t="str">
            <v/>
          </cell>
          <cell r="H8" t="str">
            <v/>
          </cell>
          <cell r="I8" t="str">
            <v/>
          </cell>
          <cell r="J8" t="str">
            <v>NMO</v>
          </cell>
          <cell r="K8" t="str">
            <v/>
          </cell>
          <cell r="L8" t="str">
            <v/>
          </cell>
          <cell r="M8" t="str">
            <v/>
          </cell>
          <cell r="N8" t="str">
            <v/>
          </cell>
          <cell r="O8">
            <v>100</v>
          </cell>
          <cell r="P8" t="str">
            <v>2015</v>
          </cell>
          <cell r="Q8" t="str">
            <v>1</v>
          </cell>
          <cell r="R8" t="str">
            <v>2015</v>
          </cell>
          <cell r="S8" t="str">
            <v>1</v>
          </cell>
          <cell r="T8" t="str">
            <v>010</v>
          </cell>
        </row>
        <row r="9">
          <cell r="B9" t="str">
            <v>801307874</v>
          </cell>
          <cell r="C9" t="str">
            <v>XFER 2013,Nuc. Fuel Cancel Charges - U3…</v>
          </cell>
          <cell r="D9" t="str">
            <v>P0115</v>
          </cell>
          <cell r="E9" t="str">
            <v>FUL</v>
          </cell>
          <cell r="F9" t="str">
            <v>2380068</v>
          </cell>
          <cell r="G9" t="str">
            <v/>
          </cell>
          <cell r="H9" t="str">
            <v/>
          </cell>
          <cell r="I9" t="str">
            <v/>
          </cell>
          <cell r="J9" t="str">
            <v>NMO</v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>
            <v>100</v>
          </cell>
          <cell r="P9" t="str">
            <v>2015</v>
          </cell>
          <cell r="Q9" t="str">
            <v>1</v>
          </cell>
          <cell r="R9" t="str">
            <v>2015</v>
          </cell>
          <cell r="S9" t="str">
            <v>1</v>
          </cell>
          <cell r="T9" t="str">
            <v>010</v>
          </cell>
        </row>
        <row r="10">
          <cell r="B10" t="str">
            <v>801307875</v>
          </cell>
          <cell r="C10" t="str">
            <v>XFER 2014,Nuclear Fuel Canc Charges - U3</v>
          </cell>
          <cell r="D10" t="str">
            <v>P0115</v>
          </cell>
          <cell r="E10" t="str">
            <v>FUL</v>
          </cell>
          <cell r="F10" t="str">
            <v>2380068</v>
          </cell>
          <cell r="G10" t="str">
            <v/>
          </cell>
          <cell r="H10" t="str">
            <v/>
          </cell>
          <cell r="I10" t="str">
            <v/>
          </cell>
          <cell r="J10" t="str">
            <v>NMO</v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>
            <v>100</v>
          </cell>
          <cell r="P10" t="str">
            <v>2015</v>
          </cell>
          <cell r="Q10" t="str">
            <v>1</v>
          </cell>
          <cell r="R10" t="str">
            <v>2015</v>
          </cell>
          <cell r="S10" t="str">
            <v>1</v>
          </cell>
          <cell r="T10" t="str">
            <v>010</v>
          </cell>
        </row>
        <row r="11">
          <cell r="B11" t="str">
            <v>801307783</v>
          </cell>
          <cell r="C11" t="str">
            <v>XFER 2013,Labor Lic Term Reporting - U3…</v>
          </cell>
          <cell r="D11" t="str">
            <v>P0115</v>
          </cell>
          <cell r="E11" t="str">
            <v>FUL</v>
          </cell>
          <cell r="F11" t="str">
            <v>2380068</v>
          </cell>
          <cell r="G11" t="str">
            <v/>
          </cell>
          <cell r="H11" t="str">
            <v/>
          </cell>
          <cell r="I11" t="str">
            <v/>
          </cell>
          <cell r="J11" t="str">
            <v>NMO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>
            <v>100</v>
          </cell>
          <cell r="P11" t="str">
            <v>2015</v>
          </cell>
          <cell r="Q11" t="str">
            <v>1</v>
          </cell>
          <cell r="R11" t="str">
            <v>2015</v>
          </cell>
          <cell r="S11" t="str">
            <v>1</v>
          </cell>
          <cell r="T11" t="str">
            <v>025</v>
          </cell>
        </row>
        <row r="12">
          <cell r="B12" t="str">
            <v>801307784</v>
          </cell>
          <cell r="C12" t="str">
            <v>XFER 2014,Labor License Term Report - U3</v>
          </cell>
          <cell r="D12" t="str">
            <v>P0115</v>
          </cell>
          <cell r="E12" t="str">
            <v>FUL</v>
          </cell>
          <cell r="F12" t="str">
            <v>2380068</v>
          </cell>
          <cell r="G12" t="str">
            <v/>
          </cell>
          <cell r="H12" t="str">
            <v/>
          </cell>
          <cell r="I12" t="str">
            <v/>
          </cell>
          <cell r="J12" t="str">
            <v>NMO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>
            <v>100</v>
          </cell>
          <cell r="P12" t="str">
            <v>2015</v>
          </cell>
          <cell r="Q12" t="str">
            <v>1</v>
          </cell>
          <cell r="R12" t="str">
            <v>2015</v>
          </cell>
          <cell r="S12" t="str">
            <v>1</v>
          </cell>
          <cell r="T12" t="str">
            <v>025</v>
          </cell>
        </row>
        <row r="13">
          <cell r="B13" t="str">
            <v>801307848</v>
          </cell>
          <cell r="C13" t="str">
            <v>XFER 2013,Labor Spent Fuel Mgmt Rep - U3</v>
          </cell>
          <cell r="D13" t="str">
            <v>P0115</v>
          </cell>
          <cell r="E13" t="str">
            <v>FUL</v>
          </cell>
          <cell r="F13" t="str">
            <v>2380068</v>
          </cell>
          <cell r="G13" t="str">
            <v/>
          </cell>
          <cell r="H13" t="str">
            <v/>
          </cell>
          <cell r="I13" t="str">
            <v/>
          </cell>
          <cell r="J13" t="str">
            <v>NMO</v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>
            <v>100</v>
          </cell>
          <cell r="P13" t="str">
            <v>2015</v>
          </cell>
          <cell r="Q13" t="str">
            <v>1</v>
          </cell>
          <cell r="R13" t="str">
            <v>2015</v>
          </cell>
          <cell r="S13" t="str">
            <v>1</v>
          </cell>
          <cell r="T13" t="str">
            <v>025</v>
          </cell>
        </row>
        <row r="14">
          <cell r="B14" t="str">
            <v>801307849</v>
          </cell>
          <cell r="C14" t="str">
            <v>XFER 2014,Labor Spent Fuel Mgmt Rep - U3</v>
          </cell>
          <cell r="D14" t="str">
            <v>P0115</v>
          </cell>
          <cell r="E14" t="str">
            <v>FUL</v>
          </cell>
          <cell r="F14" t="str">
            <v>2380068</v>
          </cell>
          <cell r="G14" t="str">
            <v/>
          </cell>
          <cell r="H14" t="str">
            <v/>
          </cell>
          <cell r="I14" t="str">
            <v/>
          </cell>
          <cell r="J14" t="str">
            <v>NMO</v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>
            <v>100</v>
          </cell>
          <cell r="P14" t="str">
            <v>2015</v>
          </cell>
          <cell r="Q14" t="str">
            <v>1</v>
          </cell>
          <cell r="R14" t="str">
            <v>2015</v>
          </cell>
          <cell r="S14" t="str">
            <v>1</v>
          </cell>
          <cell r="T14" t="str">
            <v>025</v>
          </cell>
        </row>
        <row r="15">
          <cell r="B15" t="str">
            <v>801312729</v>
          </cell>
          <cell r="C15" t="str">
            <v>Labor Reporting/Site Mgmt&amp;Admin - Sourc</v>
          </cell>
          <cell r="D15" t="str">
            <v>P0115</v>
          </cell>
          <cell r="E15" t="str">
            <v>FUL</v>
          </cell>
          <cell r="F15" t="str">
            <v/>
          </cell>
          <cell r="G15" t="str">
            <v/>
          </cell>
          <cell r="H15" t="str">
            <v>801300139</v>
          </cell>
          <cell r="I15" t="str">
            <v/>
          </cell>
          <cell r="J15" t="str">
            <v>NMO</v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>
            <v>35.21</v>
          </cell>
          <cell r="P15" t="str">
            <v>2015</v>
          </cell>
          <cell r="Q15" t="str">
            <v>1</v>
          </cell>
          <cell r="R15" t="str">
            <v>2015</v>
          </cell>
          <cell r="S15" t="str">
            <v>2</v>
          </cell>
        </row>
        <row r="16">
          <cell r="B16" t="str">
            <v>801312988</v>
          </cell>
          <cell r="C16" t="str">
            <v>Nuclear Fuel Cancel. Charges - Source WD</v>
          </cell>
          <cell r="D16" t="str">
            <v>P0115</v>
          </cell>
          <cell r="E16" t="str">
            <v>FUL</v>
          </cell>
          <cell r="F16" t="str">
            <v/>
          </cell>
          <cell r="G16" t="str">
            <v/>
          </cell>
          <cell r="H16" t="str">
            <v>801300336</v>
          </cell>
          <cell r="I16" t="str">
            <v/>
          </cell>
          <cell r="J16" t="str">
            <v>NMO</v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>
            <v>50</v>
          </cell>
          <cell r="P16" t="str">
            <v>2015</v>
          </cell>
          <cell r="Q16" t="str">
            <v>2</v>
          </cell>
          <cell r="R16" t="str">
            <v>2015</v>
          </cell>
          <cell r="S16" t="str">
            <v>2</v>
          </cell>
          <cell r="T16" t="str">
            <v>001</v>
          </cell>
        </row>
        <row r="17">
          <cell r="B17" t="str">
            <v>801323623</v>
          </cell>
          <cell r="C17" t="str">
            <v>XFER 2014,Legal-CNO,LT - U3…………………………………</v>
          </cell>
          <cell r="D17" t="str">
            <v>P0115</v>
          </cell>
          <cell r="E17" t="str">
            <v>FUL</v>
          </cell>
          <cell r="F17" t="str">
            <v>2380068</v>
          </cell>
          <cell r="G17" t="str">
            <v/>
          </cell>
          <cell r="H17" t="str">
            <v/>
          </cell>
          <cell r="I17" t="str">
            <v/>
          </cell>
          <cell r="J17" t="str">
            <v>NMO</v>
          </cell>
          <cell r="K17" t="str">
            <v/>
          </cell>
          <cell r="L17" t="str">
            <v/>
          </cell>
          <cell r="M17" t="str">
            <v/>
          </cell>
          <cell r="N17" t="str">
            <v/>
          </cell>
          <cell r="O17">
            <v>100</v>
          </cell>
          <cell r="P17" t="str">
            <v/>
          </cell>
          <cell r="Q17" t="str">
            <v>0</v>
          </cell>
          <cell r="R17" t="str">
            <v/>
          </cell>
          <cell r="S17" t="str">
            <v>0</v>
          </cell>
          <cell r="T17" t="str">
            <v>025</v>
          </cell>
        </row>
        <row r="18">
          <cell r="B18" t="str">
            <v>801323693</v>
          </cell>
          <cell r="C18" t="str">
            <v>XFER 2014,Legal-CNO,LT - U2…………………………………</v>
          </cell>
          <cell r="D18" t="str">
            <v>P0115</v>
          </cell>
          <cell r="E18" t="str">
            <v>FUL</v>
          </cell>
          <cell r="F18" t="str">
            <v>2380067</v>
          </cell>
          <cell r="G18" t="str">
            <v/>
          </cell>
          <cell r="H18" t="str">
            <v/>
          </cell>
          <cell r="I18" t="str">
            <v/>
          </cell>
          <cell r="J18" t="str">
            <v>NMO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>
            <v>100</v>
          </cell>
          <cell r="P18" t="str">
            <v/>
          </cell>
          <cell r="Q18" t="str">
            <v>0</v>
          </cell>
          <cell r="R18" t="str">
            <v/>
          </cell>
          <cell r="S18" t="str">
            <v>0</v>
          </cell>
          <cell r="T18" t="str">
            <v>025</v>
          </cell>
        </row>
        <row r="19">
          <cell r="B19" t="str">
            <v>801307694</v>
          </cell>
          <cell r="C19" t="str">
            <v>XFER 2014,Insurance,LT - U2…………………………………</v>
          </cell>
          <cell r="D19" t="str">
            <v>P0115</v>
          </cell>
          <cell r="E19" t="str">
            <v>FUL</v>
          </cell>
          <cell r="F19" t="str">
            <v>2380067</v>
          </cell>
          <cell r="G19" t="str">
            <v/>
          </cell>
          <cell r="H19" t="str">
            <v/>
          </cell>
          <cell r="I19" t="str">
            <v/>
          </cell>
          <cell r="J19" t="str">
            <v>NMO</v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>
            <v>100</v>
          </cell>
          <cell r="P19" t="str">
            <v>2015</v>
          </cell>
          <cell r="Q19" t="str">
            <v>1</v>
          </cell>
          <cell r="R19" t="str">
            <v>2015</v>
          </cell>
          <cell r="S19" t="str">
            <v>1</v>
          </cell>
          <cell r="T19" t="str">
            <v>010</v>
          </cell>
        </row>
        <row r="20">
          <cell r="B20" t="str">
            <v>801307740</v>
          </cell>
          <cell r="C20" t="str">
            <v>XFER 2014,Insurance,SF - U2…………………………………</v>
          </cell>
          <cell r="D20" t="str">
            <v>P0115</v>
          </cell>
          <cell r="E20" t="str">
            <v>FUL</v>
          </cell>
          <cell r="F20" t="str">
            <v>2380067</v>
          </cell>
          <cell r="G20" t="str">
            <v/>
          </cell>
          <cell r="H20" t="str">
            <v/>
          </cell>
          <cell r="I20" t="str">
            <v/>
          </cell>
          <cell r="J20" t="str">
            <v>NMO</v>
          </cell>
          <cell r="K20" t="str">
            <v/>
          </cell>
          <cell r="L20" t="str">
            <v/>
          </cell>
          <cell r="M20" t="str">
            <v/>
          </cell>
          <cell r="N20" t="str">
            <v/>
          </cell>
          <cell r="O20">
            <v>100</v>
          </cell>
          <cell r="P20" t="str">
            <v>2015</v>
          </cell>
          <cell r="Q20" t="str">
            <v>1</v>
          </cell>
          <cell r="R20" t="str">
            <v>2015</v>
          </cell>
          <cell r="S20" t="str">
            <v>1</v>
          </cell>
          <cell r="T20" t="str">
            <v>010</v>
          </cell>
        </row>
        <row r="21">
          <cell r="B21" t="str">
            <v>801307788</v>
          </cell>
          <cell r="C21" t="str">
            <v>XFER 2014,Insurance,LT - U3…………………………………</v>
          </cell>
          <cell r="D21" t="str">
            <v>P0115</v>
          </cell>
          <cell r="E21" t="str">
            <v>FUL</v>
          </cell>
          <cell r="F21" t="str">
            <v>2380068</v>
          </cell>
          <cell r="G21" t="str">
            <v/>
          </cell>
          <cell r="H21" t="str">
            <v/>
          </cell>
          <cell r="I21" t="str">
            <v/>
          </cell>
          <cell r="J21" t="str">
            <v>NMO</v>
          </cell>
          <cell r="K21" t="str">
            <v/>
          </cell>
          <cell r="L21" t="str">
            <v/>
          </cell>
          <cell r="M21" t="str">
            <v/>
          </cell>
          <cell r="N21" t="str">
            <v/>
          </cell>
          <cell r="O21">
            <v>100</v>
          </cell>
          <cell r="P21" t="str">
            <v>2015</v>
          </cell>
          <cell r="Q21" t="str">
            <v>1</v>
          </cell>
          <cell r="R21" t="str">
            <v>2015</v>
          </cell>
          <cell r="S21" t="str">
            <v>1</v>
          </cell>
          <cell r="T21" t="str">
            <v>010</v>
          </cell>
        </row>
        <row r="22">
          <cell r="B22" t="str">
            <v>801307854</v>
          </cell>
          <cell r="C22" t="str">
            <v>XFER 2014,Insurance,SF - U3…………………………………</v>
          </cell>
          <cell r="D22" t="str">
            <v>P0115</v>
          </cell>
          <cell r="E22" t="str">
            <v>FUL</v>
          </cell>
          <cell r="F22" t="str">
            <v>2380068</v>
          </cell>
          <cell r="G22" t="str">
            <v/>
          </cell>
          <cell r="H22" t="str">
            <v/>
          </cell>
          <cell r="I22" t="str">
            <v/>
          </cell>
          <cell r="J22" t="str">
            <v>NMO</v>
          </cell>
          <cell r="K22" t="str">
            <v/>
          </cell>
          <cell r="L22" t="str">
            <v/>
          </cell>
          <cell r="M22" t="str">
            <v/>
          </cell>
          <cell r="N22" t="str">
            <v/>
          </cell>
          <cell r="O22">
            <v>100</v>
          </cell>
          <cell r="P22" t="str">
            <v>2015</v>
          </cell>
          <cell r="Q22" t="str">
            <v>1</v>
          </cell>
          <cell r="R22" t="str">
            <v>2015</v>
          </cell>
          <cell r="S22" t="str">
            <v>1</v>
          </cell>
          <cell r="T22" t="str">
            <v>010</v>
          </cell>
        </row>
        <row r="23">
          <cell r="B23" t="str">
            <v>801307724</v>
          </cell>
          <cell r="C23" t="str">
            <v>XFER 2013,Sec Shutdwn Strat (2013 ) - U2</v>
          </cell>
          <cell r="D23" t="str">
            <v>P0115</v>
          </cell>
          <cell r="E23" t="str">
            <v>FUL</v>
          </cell>
          <cell r="F23" t="str">
            <v>2380067</v>
          </cell>
          <cell r="G23" t="str">
            <v/>
          </cell>
          <cell r="H23" t="str">
            <v/>
          </cell>
          <cell r="I23" t="str">
            <v/>
          </cell>
          <cell r="J23" t="str">
            <v>NMO</v>
          </cell>
          <cell r="K23" t="str">
            <v/>
          </cell>
          <cell r="L23" t="str">
            <v/>
          </cell>
          <cell r="M23" t="str">
            <v/>
          </cell>
          <cell r="N23" t="str">
            <v/>
          </cell>
          <cell r="O23">
            <v>100</v>
          </cell>
          <cell r="P23" t="str">
            <v>2015</v>
          </cell>
          <cell r="Q23" t="str">
            <v>1</v>
          </cell>
          <cell r="R23" t="str">
            <v>2015</v>
          </cell>
          <cell r="S23" t="str">
            <v>1</v>
          </cell>
          <cell r="T23" t="str">
            <v>025</v>
          </cell>
        </row>
        <row r="24">
          <cell r="B24" t="str">
            <v>801307727</v>
          </cell>
          <cell r="C24" t="str">
            <v>XFER 2014,Sec Shutdown Strat - U2 (2014)</v>
          </cell>
          <cell r="D24" t="str">
            <v>P0115</v>
          </cell>
          <cell r="E24" t="str">
            <v>FUL</v>
          </cell>
          <cell r="F24" t="str">
            <v>2380067</v>
          </cell>
          <cell r="G24" t="str">
            <v/>
          </cell>
          <cell r="H24" t="str">
            <v/>
          </cell>
          <cell r="I24" t="str">
            <v/>
          </cell>
          <cell r="J24" t="str">
            <v>NMO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>
            <v>100</v>
          </cell>
          <cell r="P24" t="str">
            <v>2015</v>
          </cell>
          <cell r="Q24" t="str">
            <v>1</v>
          </cell>
          <cell r="R24" t="str">
            <v>2015</v>
          </cell>
          <cell r="S24" t="str">
            <v>1</v>
          </cell>
          <cell r="T24" t="str">
            <v>025</v>
          </cell>
        </row>
        <row r="25">
          <cell r="B25" t="str">
            <v>801307838</v>
          </cell>
          <cell r="C25" t="str">
            <v>XFER 2013,Sec Shutdwn Strat (2013 ) - U3</v>
          </cell>
          <cell r="D25" t="str">
            <v>P0115</v>
          </cell>
          <cell r="E25" t="str">
            <v>FUL</v>
          </cell>
          <cell r="F25" t="str">
            <v>2380068</v>
          </cell>
          <cell r="G25" t="str">
            <v/>
          </cell>
          <cell r="H25" t="str">
            <v/>
          </cell>
          <cell r="I25" t="str">
            <v/>
          </cell>
          <cell r="J25" t="str">
            <v>NMO</v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>
            <v>100</v>
          </cell>
          <cell r="P25" t="str">
            <v>2015</v>
          </cell>
          <cell r="Q25" t="str">
            <v>1</v>
          </cell>
          <cell r="R25" t="str">
            <v>2015</v>
          </cell>
          <cell r="S25" t="str">
            <v>1</v>
          </cell>
          <cell r="T25" t="str">
            <v>025</v>
          </cell>
        </row>
        <row r="26">
          <cell r="B26" t="str">
            <v>801307841</v>
          </cell>
          <cell r="C26" t="str">
            <v>XFER 2014,Sec Shutdown Strat - U3 (2014)</v>
          </cell>
          <cell r="D26" t="str">
            <v>P0115</v>
          </cell>
          <cell r="E26" t="str">
            <v>FUL</v>
          </cell>
          <cell r="F26" t="str">
            <v>2380068</v>
          </cell>
          <cell r="G26" t="str">
            <v/>
          </cell>
          <cell r="H26" t="str">
            <v/>
          </cell>
          <cell r="I26" t="str">
            <v/>
          </cell>
          <cell r="J26" t="str">
            <v>NMO</v>
          </cell>
          <cell r="K26" t="str">
            <v/>
          </cell>
          <cell r="L26" t="str">
            <v/>
          </cell>
          <cell r="M26" t="str">
            <v/>
          </cell>
          <cell r="N26" t="str">
            <v/>
          </cell>
          <cell r="O26">
            <v>100</v>
          </cell>
          <cell r="P26" t="str">
            <v>2015</v>
          </cell>
          <cell r="Q26" t="str">
            <v>1</v>
          </cell>
          <cell r="R26" t="str">
            <v>2015</v>
          </cell>
          <cell r="S26" t="str">
            <v>1</v>
          </cell>
          <cell r="T26" t="str">
            <v>025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 Prices"/>
      <sheetName val="Gas Prices"/>
      <sheetName val="Interest rates"/>
      <sheetName val="Main Menu"/>
      <sheetName val="Input And Prices"/>
      <sheetName val="Summary Data Check"/>
      <sheetName val="Summary"/>
      <sheetName val="Range Name"/>
      <sheetName val="Power Fin"/>
      <sheetName val="Power"/>
      <sheetName val="FTR"/>
      <sheetName val="Gas Physical"/>
      <sheetName val="Gas Fin Options"/>
      <sheetName val="Gas Fin Non Options"/>
      <sheetName val="Trans Cap"/>
      <sheetName val=" RFO"/>
      <sheetName val="Change Control"/>
    </sheetNames>
    <sheetDataSet>
      <sheetData sheetId="0" refreshError="1"/>
      <sheetData sheetId="1" refreshError="1"/>
      <sheetData sheetId="2" refreshError="1"/>
      <sheetData sheetId="3"/>
      <sheetData sheetId="4">
        <row r="3">
          <cell r="B3">
            <v>39263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 control"/>
      <sheetName val="MTM"/>
      <sheetName val="ECCO Prices - allocation"/>
      <sheetName val="ECCO Prices - current"/>
      <sheetName val="LT Volumes"/>
      <sheetName val="Reference Data"/>
      <sheetName val="Int Rate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CO"/>
      <sheetName val="SCE Labor"/>
      <sheetName val="Vendors"/>
      <sheetName val="DATA"/>
      <sheetName val="LMCO Lookup"/>
      <sheetName val="U3 Division Lookup"/>
      <sheetName val="Other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g"/>
      <sheetName val="Step x Step"/>
      <sheetName val="Summary"/>
      <sheetName val="Analysis"/>
      <sheetName val="Forecasts"/>
      <sheetName val="Gas&amp;Power"/>
      <sheetName val="Treasury"/>
      <sheetName val="WIT"/>
      <sheetName val="Gen.Type"/>
      <sheetName val="Chart1"/>
      <sheetName val="Chart2"/>
      <sheetName val="PriceForecasts"/>
      <sheetName val="Sheet3"/>
      <sheetName val="Sheet2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QFID</v>
          </cell>
          <cell r="B1" t="str">
            <v>Project Name</v>
          </cell>
          <cell r="C1" t="str">
            <v>Contract Type</v>
          </cell>
          <cell r="D1" t="str">
            <v>Technology</v>
          </cell>
          <cell r="E1" t="str">
            <v>Contract Manager</v>
          </cell>
          <cell r="F1" t="str">
            <v>Contract Status</v>
          </cell>
          <cell r="G1" t="str">
            <v>Execution Date</v>
          </cell>
          <cell r="H1" t="str">
            <v>Contract Term</v>
          </cell>
          <cell r="I1" t="str">
            <v>On-Line Date</v>
          </cell>
          <cell r="J1" t="str">
            <v>Firm Oper Date</v>
          </cell>
          <cell r="K1" t="str">
            <v>Termination Date</v>
          </cell>
          <cell r="L1" t="str">
            <v>Contract Firm</v>
          </cell>
          <cell r="M1" t="str">
            <v>Contract As-Avail</v>
          </cell>
          <cell r="N1" t="str">
            <v>Contract Bypass</v>
          </cell>
          <cell r="O1" t="str">
            <v>Total Contract Capacity</v>
          </cell>
          <cell r="P1" t="str">
            <v>On-Line Firm</v>
          </cell>
          <cell r="Q1" t="str">
            <v>On-Line As-Avail</v>
          </cell>
          <cell r="R1" t="str">
            <v>Total Net On-Line Capacity</v>
          </cell>
          <cell r="S1" t="str">
            <v>Nameplate</v>
          </cell>
        </row>
        <row r="2">
          <cell r="A2">
            <v>1004</v>
          </cell>
          <cell r="B2" t="str">
            <v>Central Plants Inc. - Upland</v>
          </cell>
          <cell r="C2" t="str">
            <v>NEG</v>
          </cell>
          <cell r="D2" t="str">
            <v>Biomass</v>
          </cell>
          <cell r="E2" t="str">
            <v>Cynthia Shindle</v>
          </cell>
          <cell r="F2" t="str">
            <v>Terminated</v>
          </cell>
          <cell r="G2">
            <v>30140</v>
          </cell>
          <cell r="H2">
            <v>15</v>
          </cell>
          <cell r="I2">
            <v>30672</v>
          </cell>
          <cell r="J2">
            <v>30672</v>
          </cell>
          <cell r="K2">
            <v>35065</v>
          </cell>
          <cell r="L2">
            <v>300</v>
          </cell>
          <cell r="M2">
            <v>140</v>
          </cell>
          <cell r="N2">
            <v>60</v>
          </cell>
          <cell r="O2">
            <v>500</v>
          </cell>
          <cell r="P2">
            <v>300</v>
          </cell>
          <cell r="Q2">
            <v>140</v>
          </cell>
          <cell r="R2">
            <v>440</v>
          </cell>
          <cell r="S2">
            <v>500</v>
          </cell>
        </row>
        <row r="3">
          <cell r="A3">
            <v>1005</v>
          </cell>
          <cell r="B3" t="str">
            <v>Generating Resource Recovery Partners,LP</v>
          </cell>
          <cell r="C3" t="str">
            <v>RSO1</v>
          </cell>
          <cell r="D3" t="str">
            <v>Biomass</v>
          </cell>
          <cell r="E3" t="str">
            <v>Pam Snethen</v>
          </cell>
          <cell r="F3" t="str">
            <v>Active</v>
          </cell>
          <cell r="G3">
            <v>30140</v>
          </cell>
          <cell r="H3">
            <v>20</v>
          </cell>
          <cell r="I3">
            <v>31031</v>
          </cell>
          <cell r="J3">
            <v>31031</v>
          </cell>
          <cell r="K3">
            <v>40164</v>
          </cell>
          <cell r="M3">
            <v>5625</v>
          </cell>
          <cell r="O3">
            <v>5625</v>
          </cell>
          <cell r="Q3">
            <v>5625</v>
          </cell>
          <cell r="R3">
            <v>5625</v>
          </cell>
          <cell r="S3">
            <v>5625</v>
          </cell>
        </row>
        <row r="4">
          <cell r="A4">
            <v>1007</v>
          </cell>
          <cell r="B4" t="str">
            <v>Royal Farms</v>
          </cell>
          <cell r="C4" t="str">
            <v>SO3</v>
          </cell>
          <cell r="D4" t="str">
            <v>Biomass</v>
          </cell>
          <cell r="E4" t="str">
            <v>Pam Snethen</v>
          </cell>
          <cell r="F4" t="str">
            <v>Active</v>
          </cell>
          <cell r="G4">
            <v>30924</v>
          </cell>
          <cell r="H4">
            <v>1</v>
          </cell>
          <cell r="I4">
            <v>30337</v>
          </cell>
          <cell r="J4">
            <v>30337</v>
          </cell>
          <cell r="N4">
            <v>75</v>
          </cell>
          <cell r="O4">
            <v>75</v>
          </cell>
          <cell r="S4">
            <v>75</v>
          </cell>
        </row>
        <row r="5">
          <cell r="A5">
            <v>1009</v>
          </cell>
          <cell r="B5" t="str">
            <v>L.A. Co. Sanitation Dist CSD 2610</v>
          </cell>
          <cell r="C5" t="str">
            <v>NEG</v>
          </cell>
          <cell r="D5" t="str">
            <v>Biomass</v>
          </cell>
          <cell r="E5" t="str">
            <v>Cathy Mendoza</v>
          </cell>
          <cell r="F5" t="str">
            <v>Active</v>
          </cell>
          <cell r="G5">
            <v>30340</v>
          </cell>
          <cell r="H5">
            <v>1</v>
          </cell>
          <cell r="I5">
            <v>30642</v>
          </cell>
          <cell r="J5">
            <v>30642</v>
          </cell>
          <cell r="M5">
            <v>2550</v>
          </cell>
          <cell r="N5">
            <v>1350</v>
          </cell>
          <cell r="O5">
            <v>3900</v>
          </cell>
          <cell r="Q5">
            <v>2550</v>
          </cell>
          <cell r="R5">
            <v>2550</v>
          </cell>
          <cell r="S5">
            <v>3900</v>
          </cell>
        </row>
        <row r="6">
          <cell r="A6">
            <v>1010</v>
          </cell>
          <cell r="B6" t="str">
            <v>Brea Power Partners L. P.</v>
          </cell>
          <cell r="C6" t="str">
            <v>RSO1</v>
          </cell>
          <cell r="D6" t="str">
            <v>Biomass</v>
          </cell>
          <cell r="E6" t="str">
            <v>Pam Snethen</v>
          </cell>
          <cell r="F6" t="str">
            <v>Active</v>
          </cell>
          <cell r="G6">
            <v>30316</v>
          </cell>
          <cell r="H6">
            <v>5</v>
          </cell>
          <cell r="I6">
            <v>30980</v>
          </cell>
          <cell r="J6">
            <v>31048</v>
          </cell>
          <cell r="K6">
            <v>40260</v>
          </cell>
          <cell r="M6">
            <v>4900</v>
          </cell>
          <cell r="N6">
            <v>725</v>
          </cell>
          <cell r="O6">
            <v>5625</v>
          </cell>
          <cell r="Q6">
            <v>4900</v>
          </cell>
          <cell r="R6">
            <v>4900</v>
          </cell>
          <cell r="S6">
            <v>5625</v>
          </cell>
        </row>
        <row r="7">
          <cell r="A7">
            <v>1011</v>
          </cell>
          <cell r="B7" t="str">
            <v>City of Oxnard</v>
          </cell>
          <cell r="C7" t="str">
            <v>SO1</v>
          </cell>
          <cell r="D7" t="str">
            <v>Biomass</v>
          </cell>
          <cell r="E7" t="str">
            <v>Cathy Mendoza</v>
          </cell>
          <cell r="F7" t="str">
            <v>Terminated</v>
          </cell>
          <cell r="G7">
            <v>32308</v>
          </cell>
          <cell r="H7">
            <v>1</v>
          </cell>
          <cell r="I7">
            <v>29963</v>
          </cell>
          <cell r="J7">
            <v>29963</v>
          </cell>
          <cell r="K7">
            <v>35261</v>
          </cell>
          <cell r="N7">
            <v>1500</v>
          </cell>
          <cell r="O7">
            <v>1500</v>
          </cell>
          <cell r="S7">
            <v>1500</v>
          </cell>
        </row>
        <row r="8">
          <cell r="A8">
            <v>1012</v>
          </cell>
          <cell r="B8" t="str">
            <v>City of Palm Springs - Sewer Plant</v>
          </cell>
          <cell r="C8" t="str">
            <v>SO1</v>
          </cell>
          <cell r="D8" t="str">
            <v>Biomass</v>
          </cell>
          <cell r="E8" t="str">
            <v>Bruce McCarthy</v>
          </cell>
          <cell r="F8" t="str">
            <v>Terminated</v>
          </cell>
          <cell r="G8">
            <v>30441</v>
          </cell>
          <cell r="H8">
            <v>1</v>
          </cell>
          <cell r="I8">
            <v>30441</v>
          </cell>
          <cell r="J8">
            <v>30441</v>
          </cell>
          <cell r="K8">
            <v>37972</v>
          </cell>
          <cell r="M8">
            <v>250</v>
          </cell>
          <cell r="O8">
            <v>250</v>
          </cell>
          <cell r="Q8">
            <v>250</v>
          </cell>
          <cell r="R8">
            <v>250</v>
          </cell>
          <cell r="S8">
            <v>250</v>
          </cell>
        </row>
        <row r="9">
          <cell r="A9">
            <v>1015</v>
          </cell>
          <cell r="B9" t="str">
            <v>Aliso Water Management Agency</v>
          </cell>
          <cell r="C9" t="str">
            <v>NEG</v>
          </cell>
          <cell r="D9" t="str">
            <v>Biomass</v>
          </cell>
          <cell r="E9" t="str">
            <v>Bruce McCarthy</v>
          </cell>
          <cell r="F9" t="str">
            <v>Terminated</v>
          </cell>
          <cell r="G9">
            <v>30414</v>
          </cell>
          <cell r="H9">
            <v>1</v>
          </cell>
          <cell r="I9">
            <v>30473</v>
          </cell>
          <cell r="J9">
            <v>30473</v>
          </cell>
          <cell r="K9">
            <v>37314</v>
          </cell>
          <cell r="N9">
            <v>1200</v>
          </cell>
          <cell r="O9">
            <v>1200</v>
          </cell>
          <cell r="S9">
            <v>1200</v>
          </cell>
        </row>
        <row r="10">
          <cell r="A10">
            <v>1018</v>
          </cell>
          <cell r="B10" t="str">
            <v>Penrose Landfill Gas Conversion, LLC</v>
          </cell>
          <cell r="C10" t="str">
            <v>SO1</v>
          </cell>
          <cell r="D10" t="str">
            <v>Biomass</v>
          </cell>
          <cell r="E10" t="str">
            <v>David R Cox</v>
          </cell>
          <cell r="F10" t="str">
            <v>Terminated</v>
          </cell>
          <cell r="G10">
            <v>30662</v>
          </cell>
          <cell r="H10">
            <v>20</v>
          </cell>
          <cell r="I10">
            <v>31544</v>
          </cell>
          <cell r="J10">
            <v>31544</v>
          </cell>
          <cell r="K10">
            <v>38848</v>
          </cell>
          <cell r="M10">
            <v>11500</v>
          </cell>
          <cell r="N10">
            <v>500</v>
          </cell>
          <cell r="O10">
            <v>12000</v>
          </cell>
          <cell r="Q10">
            <v>11500</v>
          </cell>
          <cell r="R10">
            <v>11500</v>
          </cell>
          <cell r="S10">
            <v>12000</v>
          </cell>
        </row>
        <row r="11">
          <cell r="A11">
            <v>1022</v>
          </cell>
          <cell r="B11" t="str">
            <v>Toyon Landfill Gas Conversion, LLC</v>
          </cell>
          <cell r="C11" t="str">
            <v>SO1</v>
          </cell>
          <cell r="D11" t="str">
            <v>Biomass</v>
          </cell>
          <cell r="E11" t="str">
            <v>David R Cox</v>
          </cell>
          <cell r="F11" t="str">
            <v>Active</v>
          </cell>
          <cell r="G11">
            <v>30297</v>
          </cell>
          <cell r="H11">
            <v>20</v>
          </cell>
          <cell r="I11">
            <v>31544</v>
          </cell>
          <cell r="J11">
            <v>31544</v>
          </cell>
          <cell r="K11">
            <v>38879</v>
          </cell>
          <cell r="M11">
            <v>11500</v>
          </cell>
          <cell r="N11">
            <v>500</v>
          </cell>
          <cell r="O11">
            <v>12000</v>
          </cell>
          <cell r="Q11">
            <v>11500</v>
          </cell>
          <cell r="R11">
            <v>11500</v>
          </cell>
          <cell r="S11">
            <v>12000</v>
          </cell>
        </row>
        <row r="12">
          <cell r="A12">
            <v>1023</v>
          </cell>
          <cell r="B12" t="str">
            <v>Delano Energy Company, Inc.</v>
          </cell>
          <cell r="C12" t="str">
            <v>NEG</v>
          </cell>
          <cell r="D12" t="str">
            <v>Biomass</v>
          </cell>
          <cell r="E12" t="str">
            <v>Bruce McCarthy</v>
          </cell>
          <cell r="F12" t="str">
            <v>Buyout Only</v>
          </cell>
          <cell r="G12">
            <v>30816</v>
          </cell>
          <cell r="H12">
            <v>30</v>
          </cell>
          <cell r="I12">
            <v>33053</v>
          </cell>
          <cell r="J12">
            <v>33120</v>
          </cell>
          <cell r="K12">
            <v>36525</v>
          </cell>
          <cell r="L12">
            <v>48100</v>
          </cell>
          <cell r="M12">
            <v>5250</v>
          </cell>
          <cell r="N12">
            <v>3050</v>
          </cell>
          <cell r="O12">
            <v>56400</v>
          </cell>
          <cell r="P12">
            <v>48100</v>
          </cell>
          <cell r="Q12">
            <v>5250</v>
          </cell>
          <cell r="R12">
            <v>53350</v>
          </cell>
          <cell r="S12">
            <v>56400</v>
          </cell>
        </row>
        <row r="13">
          <cell r="A13">
            <v>1024</v>
          </cell>
          <cell r="B13" t="str">
            <v>West Coast Cogeneration Inc.</v>
          </cell>
          <cell r="C13" t="str">
            <v>SO1</v>
          </cell>
          <cell r="D13" t="str">
            <v>Biomass</v>
          </cell>
          <cell r="E13" t="str">
            <v>Michele Walker</v>
          </cell>
          <cell r="F13" t="str">
            <v>Terminated</v>
          </cell>
          <cell r="G13">
            <v>34878</v>
          </cell>
          <cell r="H13">
            <v>30</v>
          </cell>
          <cell r="I13">
            <v>31544</v>
          </cell>
          <cell r="J13">
            <v>31827</v>
          </cell>
          <cell r="K13">
            <v>34897</v>
          </cell>
          <cell r="M13">
            <v>6500</v>
          </cell>
          <cell r="O13">
            <v>6500</v>
          </cell>
          <cell r="Q13">
            <v>6500</v>
          </cell>
          <cell r="R13">
            <v>6500</v>
          </cell>
          <cell r="S13">
            <v>6500</v>
          </cell>
        </row>
        <row r="14">
          <cell r="A14">
            <v>1026</v>
          </cell>
          <cell r="B14" t="str">
            <v>Commerce Refuse To Energy Authority</v>
          </cell>
          <cell r="C14" t="str">
            <v>NEG</v>
          </cell>
          <cell r="D14" t="str">
            <v>Biomass</v>
          </cell>
          <cell r="E14" t="str">
            <v>Cathy Mendoza</v>
          </cell>
          <cell r="F14" t="str">
            <v>Active</v>
          </cell>
          <cell r="G14">
            <v>30965</v>
          </cell>
          <cell r="H14">
            <v>30</v>
          </cell>
          <cell r="I14">
            <v>31729</v>
          </cell>
          <cell r="J14">
            <v>31778</v>
          </cell>
          <cell r="K14">
            <v>42735</v>
          </cell>
          <cell r="L14">
            <v>10050</v>
          </cell>
          <cell r="M14">
            <v>450</v>
          </cell>
          <cell r="N14">
            <v>1500</v>
          </cell>
          <cell r="O14">
            <v>12000</v>
          </cell>
          <cell r="P14">
            <v>10050</v>
          </cell>
          <cell r="Q14">
            <v>450</v>
          </cell>
          <cell r="R14">
            <v>10500</v>
          </cell>
          <cell r="S14">
            <v>12000</v>
          </cell>
        </row>
        <row r="15">
          <cell r="A15">
            <v>1027</v>
          </cell>
          <cell r="B15" t="str">
            <v>New Charleston Power I L.P.</v>
          </cell>
          <cell r="C15" t="str">
            <v>SO4</v>
          </cell>
          <cell r="D15" t="str">
            <v>Biomass</v>
          </cell>
          <cell r="E15" t="str">
            <v>Cynthia Shindle</v>
          </cell>
          <cell r="F15" t="str">
            <v>Terminated</v>
          </cell>
          <cell r="G15">
            <v>30970</v>
          </cell>
          <cell r="H15">
            <v>30</v>
          </cell>
          <cell r="I15">
            <v>32190</v>
          </cell>
          <cell r="J15">
            <v>32436</v>
          </cell>
          <cell r="K15">
            <v>43392</v>
          </cell>
          <cell r="L15">
            <v>15000</v>
          </cell>
          <cell r="O15">
            <v>15000</v>
          </cell>
          <cell r="P15">
            <v>15000</v>
          </cell>
          <cell r="R15">
            <v>15000</v>
          </cell>
          <cell r="S15">
            <v>15000</v>
          </cell>
        </row>
        <row r="16">
          <cell r="A16">
            <v>1028</v>
          </cell>
          <cell r="B16" t="str">
            <v>City of Long Beach</v>
          </cell>
          <cell r="C16" t="str">
            <v>NEG</v>
          </cell>
          <cell r="D16" t="str">
            <v>Biomass</v>
          </cell>
          <cell r="E16" t="str">
            <v>Pam Snethen</v>
          </cell>
          <cell r="F16" t="str">
            <v>Active</v>
          </cell>
          <cell r="G16">
            <v>31007</v>
          </cell>
          <cell r="H16">
            <v>30</v>
          </cell>
          <cell r="I16">
            <v>32328</v>
          </cell>
          <cell r="J16">
            <v>32485</v>
          </cell>
          <cell r="K16">
            <v>43441</v>
          </cell>
          <cell r="L16">
            <v>19700</v>
          </cell>
          <cell r="M16">
            <v>11400</v>
          </cell>
          <cell r="N16">
            <v>3500</v>
          </cell>
          <cell r="O16">
            <v>34600</v>
          </cell>
          <cell r="P16">
            <v>19700</v>
          </cell>
          <cell r="Q16">
            <v>11400</v>
          </cell>
          <cell r="R16">
            <v>31100</v>
          </cell>
          <cell r="S16">
            <v>34600</v>
          </cell>
        </row>
        <row r="17">
          <cell r="A17">
            <v>1029</v>
          </cell>
          <cell r="B17" t="str">
            <v>Gas Recovery Systems</v>
          </cell>
          <cell r="C17" t="str">
            <v>SO1</v>
          </cell>
          <cell r="D17" t="str">
            <v>Biomass</v>
          </cell>
          <cell r="E17" t="str">
            <v>Bruce McCarthy</v>
          </cell>
          <cell r="F17" t="str">
            <v>Terminated</v>
          </cell>
          <cell r="G17">
            <v>30987</v>
          </cell>
          <cell r="H17">
            <v>30</v>
          </cell>
          <cell r="I17">
            <v>32547</v>
          </cell>
          <cell r="J17">
            <v>32623</v>
          </cell>
          <cell r="K17">
            <v>36691</v>
          </cell>
          <cell r="L17">
            <v>17100</v>
          </cell>
          <cell r="N17">
            <v>2900</v>
          </cell>
          <cell r="O17">
            <v>20000</v>
          </cell>
          <cell r="P17">
            <v>17100</v>
          </cell>
          <cell r="R17">
            <v>17100</v>
          </cell>
          <cell r="S17">
            <v>20000</v>
          </cell>
        </row>
        <row r="18">
          <cell r="A18">
            <v>1031</v>
          </cell>
          <cell r="B18" t="str">
            <v>Sierra Power Corporation</v>
          </cell>
          <cell r="C18" t="str">
            <v>SO4</v>
          </cell>
          <cell r="D18" t="str">
            <v>Biomass</v>
          </cell>
          <cell r="E18" t="str">
            <v>Bruce McCarthy</v>
          </cell>
          <cell r="F18" t="str">
            <v>Terminated</v>
          </cell>
          <cell r="G18">
            <v>31034</v>
          </cell>
          <cell r="H18">
            <v>30</v>
          </cell>
          <cell r="I18">
            <v>31436</v>
          </cell>
          <cell r="J18">
            <v>31474</v>
          </cell>
          <cell r="K18">
            <v>35053</v>
          </cell>
          <cell r="M18">
            <v>9357</v>
          </cell>
          <cell r="O18">
            <v>9357</v>
          </cell>
          <cell r="Q18">
            <v>9357</v>
          </cell>
          <cell r="R18">
            <v>9357</v>
          </cell>
          <cell r="S18">
            <v>9357</v>
          </cell>
        </row>
        <row r="19">
          <cell r="A19">
            <v>1037</v>
          </cell>
          <cell r="B19" t="str">
            <v>Biogen Power I</v>
          </cell>
          <cell r="C19" t="str">
            <v>SO4</v>
          </cell>
          <cell r="D19" t="str">
            <v>Biomass</v>
          </cell>
          <cell r="E19" t="str">
            <v>Cynthia Shindle</v>
          </cell>
          <cell r="F19" t="str">
            <v>Terminated</v>
          </cell>
          <cell r="G19">
            <v>31147</v>
          </cell>
          <cell r="H19">
            <v>20</v>
          </cell>
          <cell r="I19">
            <v>32168</v>
          </cell>
          <cell r="J19">
            <v>32490</v>
          </cell>
          <cell r="K19">
            <v>34709</v>
          </cell>
          <cell r="L19">
            <v>14500</v>
          </cell>
          <cell r="M19">
            <v>1500</v>
          </cell>
          <cell r="N19">
            <v>2600</v>
          </cell>
          <cell r="O19">
            <v>18600</v>
          </cell>
          <cell r="P19">
            <v>14500</v>
          </cell>
          <cell r="Q19">
            <v>1500</v>
          </cell>
          <cell r="R19">
            <v>16000</v>
          </cell>
          <cell r="S19">
            <v>18600</v>
          </cell>
        </row>
        <row r="20">
          <cell r="A20">
            <v>1038</v>
          </cell>
          <cell r="B20" t="str">
            <v>Colmac Energy Incorporated</v>
          </cell>
          <cell r="C20" t="str">
            <v>SO4</v>
          </cell>
          <cell r="D20" t="str">
            <v>Biomass</v>
          </cell>
          <cell r="E20" t="str">
            <v>Anthony F Blakemore</v>
          </cell>
          <cell r="F20" t="str">
            <v>Active</v>
          </cell>
          <cell r="G20">
            <v>31154</v>
          </cell>
          <cell r="H20">
            <v>30</v>
          </cell>
          <cell r="I20">
            <v>33592</v>
          </cell>
          <cell r="J20">
            <v>33638</v>
          </cell>
          <cell r="K20">
            <v>44595</v>
          </cell>
          <cell r="L20">
            <v>45000</v>
          </cell>
          <cell r="N20">
            <v>4900</v>
          </cell>
          <cell r="O20">
            <v>49900</v>
          </cell>
          <cell r="P20">
            <v>45000</v>
          </cell>
          <cell r="R20">
            <v>45000</v>
          </cell>
          <cell r="S20">
            <v>49900</v>
          </cell>
        </row>
        <row r="21">
          <cell r="A21">
            <v>1040</v>
          </cell>
          <cell r="B21" t="str">
            <v>City of Corona</v>
          </cell>
          <cell r="C21" t="str">
            <v>SO4</v>
          </cell>
          <cell r="D21" t="str">
            <v>Biomass</v>
          </cell>
          <cell r="E21" t="str">
            <v>Michele Walker</v>
          </cell>
          <cell r="F21" t="str">
            <v>Terminated</v>
          </cell>
          <cell r="G21">
            <v>30957</v>
          </cell>
          <cell r="H21">
            <v>20</v>
          </cell>
          <cell r="I21">
            <v>31475</v>
          </cell>
          <cell r="J21">
            <v>31475</v>
          </cell>
          <cell r="K21">
            <v>38600</v>
          </cell>
          <cell r="M21">
            <v>5200</v>
          </cell>
          <cell r="O21">
            <v>5200</v>
          </cell>
          <cell r="Q21">
            <v>5200</v>
          </cell>
          <cell r="R21">
            <v>5200</v>
          </cell>
          <cell r="S21">
            <v>5200</v>
          </cell>
        </row>
        <row r="22">
          <cell r="A22">
            <v>1043</v>
          </cell>
          <cell r="B22" t="str">
            <v>Imperial Resource Recovery Assoc L. P.</v>
          </cell>
          <cell r="C22" t="str">
            <v>SO4</v>
          </cell>
          <cell r="D22" t="str">
            <v>Biomass</v>
          </cell>
          <cell r="E22" t="str">
            <v>Cynthia Shindle</v>
          </cell>
          <cell r="F22" t="str">
            <v>Terminated</v>
          </cell>
          <cell r="G22">
            <v>31153</v>
          </cell>
          <cell r="H22">
            <v>30</v>
          </cell>
          <cell r="I22">
            <v>32855</v>
          </cell>
          <cell r="J22">
            <v>32911</v>
          </cell>
          <cell r="K22">
            <v>43868</v>
          </cell>
          <cell r="L22">
            <v>15000</v>
          </cell>
          <cell r="O22">
            <v>15000</v>
          </cell>
          <cell r="P22">
            <v>15000</v>
          </cell>
          <cell r="R22">
            <v>15000</v>
          </cell>
          <cell r="S22">
            <v>15000</v>
          </cell>
        </row>
        <row r="23">
          <cell r="A23">
            <v>1056</v>
          </cell>
          <cell r="B23" t="str">
            <v>L.A. Co. Sanitation Dist #2807</v>
          </cell>
          <cell r="C23" t="str">
            <v>SO2</v>
          </cell>
          <cell r="D23" t="str">
            <v>Biomass</v>
          </cell>
          <cell r="E23" t="str">
            <v>Cynthia Shindle</v>
          </cell>
          <cell r="F23" t="str">
            <v>Terminated</v>
          </cell>
          <cell r="G23">
            <v>31422</v>
          </cell>
          <cell r="H23">
            <v>5</v>
          </cell>
          <cell r="I23">
            <v>31506</v>
          </cell>
          <cell r="J23">
            <v>33035</v>
          </cell>
          <cell r="K23">
            <v>34861</v>
          </cell>
          <cell r="L23">
            <v>1000</v>
          </cell>
          <cell r="N23">
            <v>17500</v>
          </cell>
          <cell r="O23">
            <v>18500</v>
          </cell>
          <cell r="P23">
            <v>1000</v>
          </cell>
          <cell r="R23">
            <v>1000</v>
          </cell>
          <cell r="S23">
            <v>18500</v>
          </cell>
        </row>
        <row r="24">
          <cell r="A24">
            <v>1068</v>
          </cell>
          <cell r="B24" t="str">
            <v>Co. San. Dist #32 of L.A. Co. (Valencia)</v>
          </cell>
          <cell r="C24" t="str">
            <v>NEG</v>
          </cell>
          <cell r="D24" t="str">
            <v>Biomass</v>
          </cell>
          <cell r="E24" t="str">
            <v>David R Cox</v>
          </cell>
          <cell r="F24" t="str">
            <v>Active</v>
          </cell>
          <cell r="G24">
            <v>31509</v>
          </cell>
          <cell r="H24">
            <v>1</v>
          </cell>
          <cell r="I24">
            <v>32042</v>
          </cell>
          <cell r="J24">
            <v>32042</v>
          </cell>
          <cell r="N24">
            <v>500</v>
          </cell>
          <cell r="O24">
            <v>500</v>
          </cell>
          <cell r="S24">
            <v>500</v>
          </cell>
        </row>
        <row r="25">
          <cell r="A25">
            <v>1077</v>
          </cell>
          <cell r="B25" t="str">
            <v>L.A. Co. Sanitation Dist  Spadra</v>
          </cell>
          <cell r="C25" t="str">
            <v>NEG</v>
          </cell>
          <cell r="D25" t="str">
            <v>Biomass</v>
          </cell>
          <cell r="E25" t="str">
            <v>Cathy Mendoza</v>
          </cell>
          <cell r="F25" t="str">
            <v>Active</v>
          </cell>
          <cell r="G25">
            <v>31590</v>
          </cell>
          <cell r="H25">
            <v>30</v>
          </cell>
          <cell r="I25">
            <v>32925</v>
          </cell>
          <cell r="J25">
            <v>33332</v>
          </cell>
          <cell r="K25">
            <v>44289</v>
          </cell>
          <cell r="L25">
            <v>7000</v>
          </cell>
          <cell r="M25">
            <v>1000</v>
          </cell>
          <cell r="N25">
            <v>1000</v>
          </cell>
          <cell r="O25">
            <v>9000</v>
          </cell>
          <cell r="P25">
            <v>7000</v>
          </cell>
          <cell r="Q25">
            <v>1000</v>
          </cell>
          <cell r="R25">
            <v>8000</v>
          </cell>
          <cell r="S25">
            <v>8000</v>
          </cell>
        </row>
        <row r="26">
          <cell r="A26">
            <v>1082</v>
          </cell>
          <cell r="B26" t="str">
            <v>L.A. Co. Sanitation Dist #C-2850</v>
          </cell>
          <cell r="C26" t="str">
            <v>NEG</v>
          </cell>
          <cell r="D26" t="str">
            <v>Biomass</v>
          </cell>
          <cell r="E26" t="str">
            <v>Cathy Mendoza</v>
          </cell>
          <cell r="F26" t="str">
            <v>Active</v>
          </cell>
          <cell r="G26">
            <v>31590</v>
          </cell>
          <cell r="H26">
            <v>20</v>
          </cell>
          <cell r="I26">
            <v>32283</v>
          </cell>
          <cell r="J26">
            <v>32498</v>
          </cell>
          <cell r="K26">
            <v>39802</v>
          </cell>
          <cell r="L26">
            <v>3000</v>
          </cell>
          <cell r="M26">
            <v>4000</v>
          </cell>
          <cell r="N26">
            <v>6000</v>
          </cell>
          <cell r="O26">
            <v>13000</v>
          </cell>
          <cell r="P26">
            <v>3000</v>
          </cell>
          <cell r="Q26">
            <v>4000</v>
          </cell>
          <cell r="R26">
            <v>7000</v>
          </cell>
          <cell r="S26">
            <v>13000</v>
          </cell>
        </row>
        <row r="27">
          <cell r="A27">
            <v>1087</v>
          </cell>
          <cell r="B27" t="str">
            <v>Royal Farms #2</v>
          </cell>
          <cell r="C27" t="str">
            <v>SO3</v>
          </cell>
          <cell r="D27" t="str">
            <v>Biomass</v>
          </cell>
          <cell r="E27" t="str">
            <v>Pam Snethen</v>
          </cell>
          <cell r="F27" t="str">
            <v>Active</v>
          </cell>
          <cell r="G27">
            <v>31717</v>
          </cell>
          <cell r="H27">
            <v>1</v>
          </cell>
          <cell r="I27">
            <v>31862</v>
          </cell>
          <cell r="J27">
            <v>31862</v>
          </cell>
          <cell r="N27">
            <v>100</v>
          </cell>
          <cell r="O27">
            <v>100</v>
          </cell>
          <cell r="S27">
            <v>100</v>
          </cell>
        </row>
        <row r="28">
          <cell r="A28">
            <v>1088</v>
          </cell>
          <cell r="B28" t="str">
            <v>Sharp Ranch</v>
          </cell>
          <cell r="C28" t="str">
            <v>SO3</v>
          </cell>
          <cell r="D28" t="str">
            <v>Biomass</v>
          </cell>
          <cell r="E28" t="str">
            <v>Anthony F Blakemore</v>
          </cell>
          <cell r="F28" t="str">
            <v>Active</v>
          </cell>
          <cell r="G28">
            <v>31717</v>
          </cell>
          <cell r="H28">
            <v>1</v>
          </cell>
          <cell r="I28">
            <v>31867</v>
          </cell>
          <cell r="J28">
            <v>31867</v>
          </cell>
          <cell r="N28">
            <v>75</v>
          </cell>
          <cell r="O28">
            <v>75</v>
          </cell>
          <cell r="S28">
            <v>75</v>
          </cell>
        </row>
        <row r="29">
          <cell r="A29">
            <v>1090</v>
          </cell>
          <cell r="B29" t="str">
            <v>L.A. Co. Sanitation Dist</v>
          </cell>
          <cell r="C29" t="str">
            <v>NEG</v>
          </cell>
          <cell r="D29" t="str">
            <v>Biomass</v>
          </cell>
          <cell r="E29" t="str">
            <v>Cathy Mendoza</v>
          </cell>
          <cell r="F29" t="str">
            <v>Active</v>
          </cell>
          <cell r="G29">
            <v>31034</v>
          </cell>
          <cell r="H29">
            <v>30</v>
          </cell>
          <cell r="I29">
            <v>31632</v>
          </cell>
          <cell r="J29">
            <v>31778</v>
          </cell>
          <cell r="K29">
            <v>42735</v>
          </cell>
          <cell r="L29">
            <v>46000</v>
          </cell>
          <cell r="N29">
            <v>4000</v>
          </cell>
          <cell r="O29">
            <v>50000</v>
          </cell>
          <cell r="P29">
            <v>46000</v>
          </cell>
          <cell r="R29">
            <v>46000</v>
          </cell>
          <cell r="S29">
            <v>50000</v>
          </cell>
        </row>
        <row r="30">
          <cell r="A30">
            <v>1091</v>
          </cell>
          <cell r="B30" t="str">
            <v>North American Trading &amp; Marketing, Inc.</v>
          </cell>
          <cell r="C30" t="str">
            <v>ERR</v>
          </cell>
          <cell r="D30" t="str">
            <v>Biomass</v>
          </cell>
          <cell r="E30" t="str">
            <v>Anthony F Blakemore</v>
          </cell>
          <cell r="F30" t="str">
            <v>Active</v>
          </cell>
          <cell r="G30">
            <v>37610</v>
          </cell>
          <cell r="H30">
            <v>15</v>
          </cell>
        </row>
        <row r="31">
          <cell r="A31">
            <v>1092</v>
          </cell>
          <cell r="B31" t="str">
            <v>Bio Energy Partners</v>
          </cell>
          <cell r="C31" t="str">
            <v>SO1</v>
          </cell>
          <cell r="D31" t="str">
            <v>Biomass</v>
          </cell>
          <cell r="E31" t="str">
            <v>Bruce McCarthy</v>
          </cell>
          <cell r="F31" t="str">
            <v>Terminated</v>
          </cell>
          <cell r="G31">
            <v>33620</v>
          </cell>
          <cell r="H31">
            <v>30</v>
          </cell>
          <cell r="K31">
            <v>34352</v>
          </cell>
        </row>
        <row r="32">
          <cell r="A32">
            <v>1093</v>
          </cell>
          <cell r="B32" t="str">
            <v>WM Energy Solutions, Inc. (El Sobrante)</v>
          </cell>
          <cell r="C32" t="str">
            <v>ERR</v>
          </cell>
          <cell r="D32" t="str">
            <v>Biomass</v>
          </cell>
          <cell r="E32" t="str">
            <v>Pam Snethen</v>
          </cell>
          <cell r="F32" t="str">
            <v>Active</v>
          </cell>
          <cell r="G32">
            <v>37610</v>
          </cell>
          <cell r="H32">
            <v>10</v>
          </cell>
          <cell r="I32">
            <v>38031</v>
          </cell>
          <cell r="J32">
            <v>38101</v>
          </cell>
          <cell r="K32">
            <v>41698</v>
          </cell>
          <cell r="L32">
            <v>2490</v>
          </cell>
          <cell r="O32">
            <v>2490</v>
          </cell>
          <cell r="P32">
            <v>2490</v>
          </cell>
          <cell r="R32">
            <v>2490</v>
          </cell>
          <cell r="S32">
            <v>2490</v>
          </cell>
        </row>
        <row r="33">
          <cell r="A33">
            <v>1095</v>
          </cell>
          <cell r="B33" t="str">
            <v>WM Energy Solutions, Inc. (Simi Valley)</v>
          </cell>
          <cell r="C33" t="str">
            <v>ERR</v>
          </cell>
          <cell r="D33" t="str">
            <v>Biomass</v>
          </cell>
          <cell r="E33" t="str">
            <v>Pam Snethen</v>
          </cell>
          <cell r="F33" t="str">
            <v>Active</v>
          </cell>
          <cell r="G33">
            <v>37610</v>
          </cell>
          <cell r="H33">
            <v>10</v>
          </cell>
          <cell r="I33">
            <v>38019</v>
          </cell>
          <cell r="J33">
            <v>38107</v>
          </cell>
          <cell r="K33">
            <v>41698</v>
          </cell>
          <cell r="L33">
            <v>2490</v>
          </cell>
          <cell r="O33">
            <v>2490</v>
          </cell>
          <cell r="P33">
            <v>2490</v>
          </cell>
          <cell r="R33">
            <v>2490</v>
          </cell>
          <cell r="S33">
            <v>2490</v>
          </cell>
        </row>
        <row r="34">
          <cell r="A34">
            <v>1096</v>
          </cell>
          <cell r="B34" t="str">
            <v>West Coast Cogeneration Inc.</v>
          </cell>
          <cell r="C34" t="str">
            <v>SO1</v>
          </cell>
          <cell r="D34" t="str">
            <v>Biomass</v>
          </cell>
          <cell r="E34" t="str">
            <v>Michele Walker</v>
          </cell>
          <cell r="F34" t="str">
            <v>Terminated</v>
          </cell>
          <cell r="G34">
            <v>34878</v>
          </cell>
          <cell r="H34">
            <v>30</v>
          </cell>
          <cell r="I34">
            <v>34132</v>
          </cell>
          <cell r="J34">
            <v>34133</v>
          </cell>
          <cell r="K34">
            <v>35342</v>
          </cell>
          <cell r="S34">
            <v>6500</v>
          </cell>
        </row>
        <row r="35">
          <cell r="A35">
            <v>1098</v>
          </cell>
          <cell r="B35" t="str">
            <v>Orange County Sanitation District</v>
          </cell>
          <cell r="C35" t="str">
            <v>SO1</v>
          </cell>
          <cell r="D35" t="str">
            <v>Biomass</v>
          </cell>
          <cell r="E35" t="str">
            <v>David R Cox</v>
          </cell>
          <cell r="F35" t="str">
            <v>Active</v>
          </cell>
          <cell r="G35">
            <v>33490</v>
          </cell>
          <cell r="H35">
            <v>30</v>
          </cell>
          <cell r="I35">
            <v>34177</v>
          </cell>
          <cell r="J35">
            <v>34177</v>
          </cell>
          <cell r="K35">
            <v>45133</v>
          </cell>
          <cell r="M35">
            <v>8800</v>
          </cell>
          <cell r="N35">
            <v>3200</v>
          </cell>
          <cell r="O35">
            <v>12000</v>
          </cell>
          <cell r="Q35">
            <v>8800</v>
          </cell>
          <cell r="R35">
            <v>8800</v>
          </cell>
          <cell r="S35">
            <v>12000</v>
          </cell>
        </row>
        <row r="36">
          <cell r="A36">
            <v>1099</v>
          </cell>
          <cell r="B36" t="str">
            <v>Inland Empire Utilities Agency</v>
          </cell>
          <cell r="C36" t="str">
            <v>SO1</v>
          </cell>
          <cell r="D36" t="str">
            <v>Biomass</v>
          </cell>
          <cell r="E36" t="str">
            <v>Anthony F Blakemore</v>
          </cell>
          <cell r="F36" t="str">
            <v>Active</v>
          </cell>
          <cell r="G36">
            <v>33906</v>
          </cell>
          <cell r="H36">
            <v>30</v>
          </cell>
          <cell r="I36">
            <v>33966</v>
          </cell>
          <cell r="J36">
            <v>33966</v>
          </cell>
          <cell r="K36">
            <v>44922</v>
          </cell>
          <cell r="N36">
            <v>580</v>
          </cell>
          <cell r="O36">
            <v>580</v>
          </cell>
          <cell r="S36">
            <v>580</v>
          </cell>
        </row>
        <row r="37">
          <cell r="A37">
            <v>1100</v>
          </cell>
          <cell r="B37" t="str">
            <v>City of Tulare</v>
          </cell>
          <cell r="C37" t="str">
            <v>SO1</v>
          </cell>
          <cell r="D37" t="str">
            <v>Biomass</v>
          </cell>
          <cell r="E37" t="str">
            <v>Cathy Mendoza</v>
          </cell>
          <cell r="F37" t="str">
            <v>Terminated</v>
          </cell>
          <cell r="G37">
            <v>33820</v>
          </cell>
          <cell r="H37">
            <v>30</v>
          </cell>
          <cell r="I37">
            <v>33941</v>
          </cell>
          <cell r="J37">
            <v>33941</v>
          </cell>
          <cell r="K37">
            <v>36272</v>
          </cell>
          <cell r="M37">
            <v>30</v>
          </cell>
          <cell r="N37">
            <v>375</v>
          </cell>
          <cell r="O37">
            <v>405</v>
          </cell>
          <cell r="Q37">
            <v>30</v>
          </cell>
          <cell r="R37">
            <v>30</v>
          </cell>
          <cell r="S37">
            <v>405</v>
          </cell>
        </row>
        <row r="38">
          <cell r="A38">
            <v>1102</v>
          </cell>
          <cell r="B38" t="str">
            <v>Hanson Aggregates WRP, Inc.</v>
          </cell>
          <cell r="C38" t="str">
            <v>SO1</v>
          </cell>
          <cell r="D38" t="str">
            <v>Biomass</v>
          </cell>
          <cell r="E38" t="str">
            <v>Anthony F Blakemore</v>
          </cell>
          <cell r="F38" t="str">
            <v>Active</v>
          </cell>
          <cell r="G38">
            <v>32713</v>
          </cell>
          <cell r="H38">
            <v>1</v>
          </cell>
          <cell r="I38">
            <v>31868</v>
          </cell>
          <cell r="J38">
            <v>31868</v>
          </cell>
          <cell r="M38">
            <v>250</v>
          </cell>
          <cell r="O38">
            <v>250</v>
          </cell>
          <cell r="Q38">
            <v>250</v>
          </cell>
          <cell r="R38">
            <v>250</v>
          </cell>
          <cell r="S38">
            <v>250</v>
          </cell>
        </row>
        <row r="39">
          <cell r="A39">
            <v>1103</v>
          </cell>
          <cell r="B39" t="str">
            <v>MM Tulare Energy LLC</v>
          </cell>
          <cell r="C39" t="str">
            <v>SO1</v>
          </cell>
          <cell r="D39" t="str">
            <v>Biomass</v>
          </cell>
          <cell r="E39" t="str">
            <v>Michele Walker</v>
          </cell>
          <cell r="F39" t="str">
            <v>Active</v>
          </cell>
          <cell r="G39">
            <v>35396</v>
          </cell>
          <cell r="H39">
            <v>5</v>
          </cell>
          <cell r="I39">
            <v>35923</v>
          </cell>
          <cell r="J39">
            <v>35923</v>
          </cell>
          <cell r="K39">
            <v>39082</v>
          </cell>
          <cell r="M39">
            <v>1450</v>
          </cell>
          <cell r="N39">
            <v>450</v>
          </cell>
          <cell r="O39">
            <v>1900</v>
          </cell>
          <cell r="Q39">
            <v>1450</v>
          </cell>
          <cell r="R39">
            <v>1450</v>
          </cell>
          <cell r="S39">
            <v>1900</v>
          </cell>
        </row>
        <row r="40">
          <cell r="A40">
            <v>1104</v>
          </cell>
          <cell r="B40" t="str">
            <v>MM Tajiguas Energy LLC</v>
          </cell>
          <cell r="C40" t="str">
            <v>SO1</v>
          </cell>
          <cell r="D40" t="str">
            <v>Biomass</v>
          </cell>
          <cell r="E40" t="str">
            <v>Michele Walker</v>
          </cell>
          <cell r="F40" t="str">
            <v>Active</v>
          </cell>
          <cell r="G40">
            <v>35391</v>
          </cell>
          <cell r="H40">
            <v>5</v>
          </cell>
          <cell r="I40">
            <v>36743</v>
          </cell>
          <cell r="J40">
            <v>36800</v>
          </cell>
          <cell r="K40">
            <v>39082</v>
          </cell>
          <cell r="M40">
            <v>2750</v>
          </cell>
          <cell r="N40">
            <v>300</v>
          </cell>
          <cell r="O40">
            <v>3050</v>
          </cell>
          <cell r="Q40">
            <v>2750</v>
          </cell>
          <cell r="R40">
            <v>2750</v>
          </cell>
          <cell r="S40">
            <v>3050</v>
          </cell>
        </row>
        <row r="41">
          <cell r="A41">
            <v>1105</v>
          </cell>
          <cell r="B41" t="str">
            <v>MM Lopez Energy LLC</v>
          </cell>
          <cell r="C41" t="str">
            <v>SO1</v>
          </cell>
          <cell r="D41" t="str">
            <v>Biomass</v>
          </cell>
          <cell r="E41" t="str">
            <v>Michele Walker</v>
          </cell>
          <cell r="F41" t="str">
            <v>Active</v>
          </cell>
          <cell r="G41">
            <v>35396</v>
          </cell>
          <cell r="H41">
            <v>5</v>
          </cell>
          <cell r="I41">
            <v>36165</v>
          </cell>
          <cell r="J41">
            <v>36165</v>
          </cell>
          <cell r="K41">
            <v>39082</v>
          </cell>
          <cell r="M41">
            <v>6000</v>
          </cell>
          <cell r="O41">
            <v>6000</v>
          </cell>
          <cell r="Q41">
            <v>6000</v>
          </cell>
          <cell r="R41">
            <v>6000</v>
          </cell>
          <cell r="S41">
            <v>6000</v>
          </cell>
        </row>
        <row r="42">
          <cell r="A42">
            <v>1106</v>
          </cell>
          <cell r="B42" t="str">
            <v>Minnesota Methane (Yolo)</v>
          </cell>
          <cell r="C42" t="str">
            <v>SO1</v>
          </cell>
          <cell r="D42" t="str">
            <v>Biomass</v>
          </cell>
          <cell r="E42" t="str">
            <v>Michele Walker</v>
          </cell>
          <cell r="F42" t="str">
            <v>Active</v>
          </cell>
          <cell r="G42">
            <v>35396</v>
          </cell>
          <cell r="H42">
            <v>5</v>
          </cell>
          <cell r="I42">
            <v>35490</v>
          </cell>
          <cell r="J42">
            <v>35490</v>
          </cell>
          <cell r="K42">
            <v>39082</v>
          </cell>
          <cell r="M42">
            <v>2450</v>
          </cell>
          <cell r="O42">
            <v>2450</v>
          </cell>
          <cell r="Q42">
            <v>2450</v>
          </cell>
          <cell r="R42">
            <v>2450</v>
          </cell>
          <cell r="S42">
            <v>2450</v>
          </cell>
        </row>
        <row r="43">
          <cell r="A43">
            <v>1107</v>
          </cell>
          <cell r="B43" t="str">
            <v>Cambrian Energy Woodville LLC</v>
          </cell>
          <cell r="C43" t="str">
            <v>SO1</v>
          </cell>
          <cell r="D43" t="str">
            <v>Biomass</v>
          </cell>
          <cell r="E43" t="str">
            <v>Michele Walker</v>
          </cell>
          <cell r="F43" t="str">
            <v>Active</v>
          </cell>
          <cell r="G43">
            <v>35396</v>
          </cell>
          <cell r="H43">
            <v>2</v>
          </cell>
          <cell r="I43">
            <v>36511</v>
          </cell>
          <cell r="J43">
            <v>36708</v>
          </cell>
          <cell r="K43">
            <v>39082</v>
          </cell>
          <cell r="M43">
            <v>570</v>
          </cell>
          <cell r="N43">
            <v>30</v>
          </cell>
          <cell r="O43">
            <v>600</v>
          </cell>
          <cell r="Q43">
            <v>570</v>
          </cell>
          <cell r="R43">
            <v>570</v>
          </cell>
          <cell r="S43">
            <v>600</v>
          </cell>
        </row>
        <row r="44">
          <cell r="A44">
            <v>1109</v>
          </cell>
          <cell r="B44" t="str">
            <v>Highgrove Energy LLC</v>
          </cell>
          <cell r="C44" t="str">
            <v>SO1</v>
          </cell>
          <cell r="D44" t="str">
            <v>Biomass</v>
          </cell>
          <cell r="E44" t="str">
            <v>Michele Walker</v>
          </cell>
          <cell r="F44" t="str">
            <v>Terminated</v>
          </cell>
          <cell r="G44">
            <v>35396</v>
          </cell>
          <cell r="H44">
            <v>5</v>
          </cell>
          <cell r="K44">
            <v>37255</v>
          </cell>
          <cell r="M44">
            <v>950</v>
          </cell>
          <cell r="O44">
            <v>950</v>
          </cell>
          <cell r="Q44">
            <v>950</v>
          </cell>
          <cell r="R44">
            <v>950</v>
          </cell>
          <cell r="S44">
            <v>950</v>
          </cell>
        </row>
        <row r="45">
          <cell r="A45">
            <v>1110</v>
          </cell>
          <cell r="B45" t="str">
            <v>MM West Covina LLC (BKK I)</v>
          </cell>
          <cell r="C45" t="str">
            <v>SO1</v>
          </cell>
          <cell r="D45" t="str">
            <v>Biomass</v>
          </cell>
          <cell r="E45" t="str">
            <v>Michele Walker</v>
          </cell>
          <cell r="F45" t="str">
            <v>Active</v>
          </cell>
          <cell r="G45">
            <v>35396</v>
          </cell>
          <cell r="H45">
            <v>5</v>
          </cell>
          <cell r="I45">
            <v>35343</v>
          </cell>
          <cell r="J45">
            <v>35343</v>
          </cell>
          <cell r="K45">
            <v>39082</v>
          </cell>
          <cell r="M45">
            <v>3250</v>
          </cell>
          <cell r="N45">
            <v>3250</v>
          </cell>
          <cell r="O45">
            <v>6500</v>
          </cell>
          <cell r="Q45">
            <v>3250</v>
          </cell>
          <cell r="R45">
            <v>3250</v>
          </cell>
          <cell r="S45">
            <v>6500</v>
          </cell>
        </row>
        <row r="46">
          <cell r="A46">
            <v>1111</v>
          </cell>
          <cell r="B46" t="str">
            <v>MM West Covina LLC (BKK II)</v>
          </cell>
          <cell r="C46" t="str">
            <v>SO1</v>
          </cell>
          <cell r="D46" t="str">
            <v>Biomass</v>
          </cell>
          <cell r="E46" t="str">
            <v>Michele Walker</v>
          </cell>
          <cell r="F46" t="str">
            <v>Active</v>
          </cell>
          <cell r="G46">
            <v>35396</v>
          </cell>
          <cell r="H46">
            <v>5</v>
          </cell>
          <cell r="I46">
            <v>35343</v>
          </cell>
          <cell r="J46">
            <v>35343</v>
          </cell>
          <cell r="K46">
            <v>39082</v>
          </cell>
          <cell r="M46">
            <v>6500</v>
          </cell>
          <cell r="O46">
            <v>6500</v>
          </cell>
          <cell r="Q46">
            <v>6500</v>
          </cell>
          <cell r="R46">
            <v>6500</v>
          </cell>
          <cell r="S46">
            <v>6500</v>
          </cell>
        </row>
        <row r="47">
          <cell r="A47">
            <v>1112</v>
          </cell>
          <cell r="B47" t="str">
            <v>West Covina Energy LLC</v>
          </cell>
          <cell r="C47" t="str">
            <v>SO1</v>
          </cell>
          <cell r="D47" t="str">
            <v>Biomass</v>
          </cell>
          <cell r="E47" t="str">
            <v>Michele Walker</v>
          </cell>
          <cell r="F47" t="str">
            <v>Terminated</v>
          </cell>
          <cell r="G47">
            <v>35396</v>
          </cell>
          <cell r="H47">
            <v>5</v>
          </cell>
          <cell r="K47">
            <v>37255</v>
          </cell>
        </row>
        <row r="48">
          <cell r="A48">
            <v>1114</v>
          </cell>
          <cell r="B48" t="str">
            <v>IEUA</v>
          </cell>
          <cell r="C48" t="str">
            <v>NEG</v>
          </cell>
          <cell r="D48" t="str">
            <v>Biomass</v>
          </cell>
          <cell r="E48" t="str">
            <v>Michele Walker</v>
          </cell>
          <cell r="F48" t="str">
            <v>Terminated</v>
          </cell>
          <cell r="G48">
            <v>36224</v>
          </cell>
          <cell r="H48">
            <v>1</v>
          </cell>
          <cell r="I48">
            <v>36231</v>
          </cell>
          <cell r="K48">
            <v>36223</v>
          </cell>
        </row>
        <row r="49">
          <cell r="A49">
            <v>1115</v>
          </cell>
          <cell r="B49" t="str">
            <v>Wheelabrator Martell, Inc.</v>
          </cell>
          <cell r="C49" t="str">
            <v>SO1</v>
          </cell>
          <cell r="D49" t="str">
            <v>Biomass</v>
          </cell>
          <cell r="E49" t="str">
            <v>Pam Snethen</v>
          </cell>
          <cell r="F49" t="str">
            <v>Inactive</v>
          </cell>
          <cell r="G49">
            <v>35747</v>
          </cell>
          <cell r="H49">
            <v>0</v>
          </cell>
          <cell r="I49">
            <v>35760</v>
          </cell>
          <cell r="K49">
            <v>37255</v>
          </cell>
        </row>
        <row r="50">
          <cell r="A50">
            <v>1126</v>
          </cell>
          <cell r="B50" t="str">
            <v>Ventura Regional Sanitation District</v>
          </cell>
          <cell r="C50" t="str">
            <v>NEG</v>
          </cell>
          <cell r="D50" t="str">
            <v>Biomass</v>
          </cell>
          <cell r="E50" t="str">
            <v>David R Cox</v>
          </cell>
          <cell r="F50" t="str">
            <v>Active</v>
          </cell>
          <cell r="G50">
            <v>38231</v>
          </cell>
          <cell r="H50">
            <v>5</v>
          </cell>
          <cell r="I50">
            <v>38232</v>
          </cell>
          <cell r="J50">
            <v>38232</v>
          </cell>
          <cell r="K50">
            <v>40056</v>
          </cell>
          <cell r="M50">
            <v>70</v>
          </cell>
          <cell r="O50">
            <v>70</v>
          </cell>
          <cell r="Q50">
            <v>70</v>
          </cell>
          <cell r="R50">
            <v>70</v>
          </cell>
          <cell r="S50">
            <v>70</v>
          </cell>
        </row>
        <row r="51">
          <cell r="A51">
            <v>1207</v>
          </cell>
          <cell r="B51" t="str">
            <v>Liberty I Biofuels Power, LLC</v>
          </cell>
          <cell r="C51" t="str">
            <v>ERR</v>
          </cell>
          <cell r="D51" t="str">
            <v>Biomass</v>
          </cell>
          <cell r="E51" t="str">
            <v>Pam Snethen</v>
          </cell>
          <cell r="F51" t="str">
            <v>Active</v>
          </cell>
          <cell r="G51">
            <v>38419</v>
          </cell>
          <cell r="H51">
            <v>15</v>
          </cell>
          <cell r="I51">
            <v>39447</v>
          </cell>
          <cell r="S51">
            <v>5000</v>
          </cell>
        </row>
        <row r="52">
          <cell r="A52">
            <v>1208</v>
          </cell>
          <cell r="B52" t="str">
            <v>Sierra Biomass LLC</v>
          </cell>
          <cell r="C52" t="str">
            <v>ERR</v>
          </cell>
          <cell r="D52" t="str">
            <v>Biomass</v>
          </cell>
          <cell r="E52" t="str">
            <v>David R Cox</v>
          </cell>
          <cell r="F52" t="str">
            <v>Active</v>
          </cell>
          <cell r="G52">
            <v>38419</v>
          </cell>
          <cell r="H52">
            <v>20</v>
          </cell>
          <cell r="I52">
            <v>39447</v>
          </cell>
          <cell r="S52">
            <v>7500</v>
          </cell>
        </row>
        <row r="53">
          <cell r="A53">
            <v>1901</v>
          </cell>
          <cell r="B53" t="str">
            <v>Bowerman Renewable Power partners, L.P.</v>
          </cell>
          <cell r="C53" t="str">
            <v>BRPU</v>
          </cell>
          <cell r="D53" t="str">
            <v>Biomass</v>
          </cell>
          <cell r="E53" t="str">
            <v>Cynthia Shindle</v>
          </cell>
          <cell r="F53" t="str">
            <v>Terminated</v>
          </cell>
          <cell r="G53">
            <v>36161</v>
          </cell>
          <cell r="H53">
            <v>0</v>
          </cell>
          <cell r="I53">
            <v>36161</v>
          </cell>
        </row>
        <row r="54">
          <cell r="A54">
            <v>1903</v>
          </cell>
          <cell r="B54" t="str">
            <v>BTI-Chino, Inc.</v>
          </cell>
          <cell r="C54" t="str">
            <v>BRPU</v>
          </cell>
          <cell r="D54" t="str">
            <v>Biomass</v>
          </cell>
          <cell r="E54" t="str">
            <v>Cynthia Shindle</v>
          </cell>
          <cell r="F54" t="str">
            <v>Terminated</v>
          </cell>
          <cell r="G54">
            <v>36100</v>
          </cell>
          <cell r="H54">
            <v>0</v>
          </cell>
        </row>
        <row r="55">
          <cell r="A55">
            <v>2003</v>
          </cell>
          <cell r="B55" t="str">
            <v>Rhodia, Inc.</v>
          </cell>
          <cell r="C55" t="str">
            <v>SO1</v>
          </cell>
          <cell r="D55" t="str">
            <v>Cogeneration</v>
          </cell>
          <cell r="E55" t="str">
            <v>Anthony F Blakemore</v>
          </cell>
          <cell r="F55" t="str">
            <v>Active</v>
          </cell>
          <cell r="G55">
            <v>33950</v>
          </cell>
          <cell r="H55">
            <v>1</v>
          </cell>
          <cell r="I55">
            <v>27978</v>
          </cell>
          <cell r="J55">
            <v>27978</v>
          </cell>
          <cell r="N55">
            <v>5000</v>
          </cell>
          <cell r="O55">
            <v>5000</v>
          </cell>
          <cell r="S55">
            <v>5000</v>
          </cell>
        </row>
        <row r="56">
          <cell r="A56">
            <v>2005</v>
          </cell>
          <cell r="B56" t="str">
            <v>Chevron, USA, Inc. #1</v>
          </cell>
          <cell r="C56" t="str">
            <v>NEG</v>
          </cell>
          <cell r="D56" t="str">
            <v>Cogeneration</v>
          </cell>
          <cell r="E56" t="str">
            <v>David R Cox</v>
          </cell>
          <cell r="F56" t="str">
            <v>Active</v>
          </cell>
          <cell r="G56">
            <v>30831</v>
          </cell>
          <cell r="H56">
            <v>1</v>
          </cell>
          <cell r="I56">
            <v>28079</v>
          </cell>
          <cell r="J56">
            <v>28079</v>
          </cell>
          <cell r="N56">
            <v>1500</v>
          </cell>
          <cell r="O56">
            <v>1500</v>
          </cell>
          <cell r="S56">
            <v>1500</v>
          </cell>
        </row>
        <row r="57">
          <cell r="A57">
            <v>2006</v>
          </cell>
          <cell r="B57" t="str">
            <v>Vintage Petroleum Inc.</v>
          </cell>
          <cell r="C57" t="str">
            <v>NEG</v>
          </cell>
          <cell r="D57" t="str">
            <v>Cogeneration</v>
          </cell>
          <cell r="E57" t="str">
            <v>Bruce McCarthy</v>
          </cell>
          <cell r="F57" t="str">
            <v>Terminated</v>
          </cell>
          <cell r="G57">
            <v>28980</v>
          </cell>
          <cell r="H57">
            <v>1</v>
          </cell>
          <cell r="I57">
            <v>29291</v>
          </cell>
          <cell r="J57">
            <v>29291</v>
          </cell>
          <cell r="K57">
            <v>36828</v>
          </cell>
          <cell r="N57">
            <v>3300</v>
          </cell>
          <cell r="O57">
            <v>3300</v>
          </cell>
          <cell r="S57">
            <v>3300</v>
          </cell>
        </row>
        <row r="58">
          <cell r="A58">
            <v>2007</v>
          </cell>
          <cell r="B58" t="str">
            <v>Searles Valley Minerals Operations, Inc.</v>
          </cell>
          <cell r="C58" t="str">
            <v>RSO1</v>
          </cell>
          <cell r="D58" t="str">
            <v>Cogeneration</v>
          </cell>
          <cell r="E58" t="str">
            <v>David R Cox</v>
          </cell>
          <cell r="F58" t="str">
            <v>Active</v>
          </cell>
          <cell r="G58">
            <v>29000</v>
          </cell>
          <cell r="H58">
            <v>1</v>
          </cell>
          <cell r="I58">
            <v>29031</v>
          </cell>
          <cell r="J58">
            <v>29031</v>
          </cell>
          <cell r="K58">
            <v>40178</v>
          </cell>
          <cell r="M58">
            <v>15000</v>
          </cell>
          <cell r="O58">
            <v>15000</v>
          </cell>
          <cell r="Q58">
            <v>15000</v>
          </cell>
          <cell r="R58">
            <v>15000</v>
          </cell>
          <cell r="S58">
            <v>15000</v>
          </cell>
        </row>
        <row r="59">
          <cell r="A59">
            <v>2008</v>
          </cell>
          <cell r="B59" t="str">
            <v>Riverside Cement Company</v>
          </cell>
          <cell r="C59" t="str">
            <v>NEG</v>
          </cell>
          <cell r="D59" t="str">
            <v>Cogeneration</v>
          </cell>
          <cell r="E59" t="str">
            <v>Bruce McCarthy</v>
          </cell>
          <cell r="F59" t="str">
            <v>Terminated</v>
          </cell>
          <cell r="G59">
            <v>28982</v>
          </cell>
          <cell r="H59">
            <v>1</v>
          </cell>
          <cell r="I59">
            <v>29014</v>
          </cell>
          <cell r="J59">
            <v>29014</v>
          </cell>
          <cell r="K59">
            <v>37265</v>
          </cell>
          <cell r="N59">
            <v>17000</v>
          </cell>
          <cell r="O59">
            <v>17000</v>
          </cell>
          <cell r="S59">
            <v>17000</v>
          </cell>
        </row>
        <row r="60">
          <cell r="A60">
            <v>2010</v>
          </cell>
          <cell r="B60" t="str">
            <v>Loma Linda University</v>
          </cell>
          <cell r="C60" t="str">
            <v>SO1</v>
          </cell>
          <cell r="D60" t="str">
            <v>Cogeneration</v>
          </cell>
          <cell r="E60" t="str">
            <v>Anthony F Blakemore</v>
          </cell>
          <cell r="F60" t="str">
            <v>Active</v>
          </cell>
          <cell r="G60">
            <v>32846</v>
          </cell>
          <cell r="H60">
            <v>30</v>
          </cell>
          <cell r="I60">
            <v>29312</v>
          </cell>
          <cell r="J60">
            <v>32846</v>
          </cell>
          <cell r="K60">
            <v>43802</v>
          </cell>
          <cell r="M60">
            <v>3800</v>
          </cell>
          <cell r="N60">
            <v>9600</v>
          </cell>
          <cell r="O60">
            <v>13400</v>
          </cell>
          <cell r="Q60">
            <v>3800</v>
          </cell>
          <cell r="R60">
            <v>3800</v>
          </cell>
          <cell r="S60">
            <v>13400</v>
          </cell>
        </row>
        <row r="61">
          <cell r="A61">
            <v>2013</v>
          </cell>
          <cell r="B61" t="str">
            <v>Procter &amp; Gamble Paper Products</v>
          </cell>
          <cell r="C61" t="str">
            <v>NEG</v>
          </cell>
          <cell r="D61" t="str">
            <v>Cogeneration</v>
          </cell>
          <cell r="E61" t="str">
            <v>Cathy Mendoza</v>
          </cell>
          <cell r="F61" t="str">
            <v>Terminated</v>
          </cell>
          <cell r="G61">
            <v>31154</v>
          </cell>
          <cell r="H61">
            <v>15</v>
          </cell>
          <cell r="I61">
            <v>29977</v>
          </cell>
          <cell r="J61">
            <v>31155</v>
          </cell>
          <cell r="K61">
            <v>36632</v>
          </cell>
          <cell r="L61">
            <v>11600</v>
          </cell>
          <cell r="M61">
            <v>500</v>
          </cell>
          <cell r="N61">
            <v>7776</v>
          </cell>
          <cell r="O61">
            <v>19876</v>
          </cell>
          <cell r="P61">
            <v>11600</v>
          </cell>
          <cell r="Q61">
            <v>500</v>
          </cell>
          <cell r="R61">
            <v>12100</v>
          </cell>
          <cell r="S61">
            <v>19876</v>
          </cell>
        </row>
        <row r="62">
          <cell r="A62">
            <v>2014</v>
          </cell>
          <cell r="B62" t="str">
            <v>N. P. Cogeneration, Inc.</v>
          </cell>
          <cell r="C62" t="str">
            <v>SO4</v>
          </cell>
          <cell r="D62" t="str">
            <v>Cogeneration</v>
          </cell>
          <cell r="E62" t="str">
            <v>Bruce McCarthy</v>
          </cell>
          <cell r="F62" t="str">
            <v>Terminated</v>
          </cell>
          <cell r="G62">
            <v>30825</v>
          </cell>
          <cell r="H62">
            <v>20</v>
          </cell>
          <cell r="I62">
            <v>30284</v>
          </cell>
          <cell r="J62">
            <v>30682</v>
          </cell>
          <cell r="K62">
            <v>37102</v>
          </cell>
          <cell r="L62">
            <v>18000</v>
          </cell>
          <cell r="M62">
            <v>2000</v>
          </cell>
          <cell r="N62">
            <v>4700</v>
          </cell>
          <cell r="O62">
            <v>24700</v>
          </cell>
          <cell r="P62">
            <v>18000</v>
          </cell>
          <cell r="Q62">
            <v>2000</v>
          </cell>
          <cell r="R62">
            <v>20000</v>
          </cell>
          <cell r="S62">
            <v>24700</v>
          </cell>
        </row>
        <row r="63">
          <cell r="A63">
            <v>2015</v>
          </cell>
          <cell r="B63" t="str">
            <v>Arco CQC Kiln Inc.</v>
          </cell>
          <cell r="C63" t="str">
            <v>NEG</v>
          </cell>
          <cell r="D63" t="str">
            <v>Cogeneration</v>
          </cell>
          <cell r="E63" t="str">
            <v>Bruce McCarthy</v>
          </cell>
          <cell r="F63" t="str">
            <v>Terminated</v>
          </cell>
          <cell r="G63">
            <v>29951</v>
          </cell>
          <cell r="H63">
            <v>30</v>
          </cell>
          <cell r="I63">
            <v>30369</v>
          </cell>
          <cell r="J63">
            <v>30369</v>
          </cell>
          <cell r="K63">
            <v>36601</v>
          </cell>
          <cell r="L63">
            <v>25000</v>
          </cell>
          <cell r="M63">
            <v>5500</v>
          </cell>
          <cell r="N63">
            <v>3500</v>
          </cell>
          <cell r="O63">
            <v>34000</v>
          </cell>
          <cell r="P63">
            <v>25000</v>
          </cell>
          <cell r="Q63">
            <v>5500</v>
          </cell>
          <cell r="R63">
            <v>30500</v>
          </cell>
          <cell r="S63">
            <v>34000</v>
          </cell>
        </row>
        <row r="64">
          <cell r="A64">
            <v>2018</v>
          </cell>
          <cell r="B64" t="str">
            <v>Chaffey U.S.D./Alta Loma High School</v>
          </cell>
          <cell r="C64" t="str">
            <v>NEG</v>
          </cell>
          <cell r="D64" t="str">
            <v>Cogeneration</v>
          </cell>
          <cell r="E64" t="str">
            <v>Anthony F Blakemore</v>
          </cell>
          <cell r="F64" t="str">
            <v>Active</v>
          </cell>
          <cell r="G64">
            <v>30028</v>
          </cell>
          <cell r="H64">
            <v>1</v>
          </cell>
          <cell r="I64">
            <v>30361</v>
          </cell>
          <cell r="J64">
            <v>30361</v>
          </cell>
          <cell r="N64">
            <v>75</v>
          </cell>
          <cell r="O64">
            <v>75</v>
          </cell>
          <cell r="S64">
            <v>75</v>
          </cell>
        </row>
        <row r="65">
          <cell r="A65">
            <v>2019</v>
          </cell>
          <cell r="B65" t="str">
            <v>U.S. Borax And Chemical Corp.</v>
          </cell>
          <cell r="C65" t="str">
            <v>RSO1</v>
          </cell>
          <cell r="D65" t="str">
            <v>Cogeneration</v>
          </cell>
          <cell r="E65" t="str">
            <v>David R Cox</v>
          </cell>
          <cell r="F65" t="str">
            <v>Active</v>
          </cell>
          <cell r="G65">
            <v>30071</v>
          </cell>
          <cell r="H65">
            <v>20</v>
          </cell>
          <cell r="I65">
            <v>30834</v>
          </cell>
          <cell r="J65">
            <v>30950</v>
          </cell>
          <cell r="K65">
            <v>40080</v>
          </cell>
          <cell r="L65">
            <v>22000</v>
          </cell>
          <cell r="N65">
            <v>23000</v>
          </cell>
          <cell r="O65">
            <v>45000</v>
          </cell>
          <cell r="P65">
            <v>22000</v>
          </cell>
          <cell r="R65">
            <v>22000</v>
          </cell>
          <cell r="S65">
            <v>45000</v>
          </cell>
        </row>
        <row r="66">
          <cell r="A66">
            <v>2023</v>
          </cell>
          <cell r="B66" t="str">
            <v>Sunlaw Cogeneration Partners I</v>
          </cell>
          <cell r="C66" t="str">
            <v>NEG</v>
          </cell>
          <cell r="D66" t="str">
            <v>Cogeneration</v>
          </cell>
          <cell r="E66" t="str">
            <v>Bruce McCarthy</v>
          </cell>
          <cell r="F66" t="str">
            <v>Terminated</v>
          </cell>
          <cell r="G66">
            <v>30147</v>
          </cell>
          <cell r="H66">
            <v>20</v>
          </cell>
          <cell r="I66">
            <v>31518</v>
          </cell>
          <cell r="J66">
            <v>31572</v>
          </cell>
          <cell r="K66">
            <v>36163</v>
          </cell>
          <cell r="L66">
            <v>56000</v>
          </cell>
          <cell r="O66">
            <v>56000</v>
          </cell>
          <cell r="P66">
            <v>56000</v>
          </cell>
          <cell r="R66">
            <v>56000</v>
          </cell>
          <cell r="S66">
            <v>56000</v>
          </cell>
        </row>
        <row r="67">
          <cell r="A67">
            <v>2025</v>
          </cell>
          <cell r="B67" t="str">
            <v>Searles Valley Minerals Operations, Inc.</v>
          </cell>
          <cell r="C67" t="str">
            <v>NEG</v>
          </cell>
          <cell r="D67" t="str">
            <v>Cogeneration</v>
          </cell>
          <cell r="E67" t="str">
            <v>David R Cox</v>
          </cell>
          <cell r="F67" t="str">
            <v>Active</v>
          </cell>
          <cell r="G67">
            <v>30278</v>
          </cell>
          <cell r="H67">
            <v>30</v>
          </cell>
          <cell r="I67">
            <v>30407</v>
          </cell>
          <cell r="J67">
            <v>30510</v>
          </cell>
          <cell r="K67">
            <v>41467</v>
          </cell>
          <cell r="L67">
            <v>12000</v>
          </cell>
          <cell r="M67">
            <v>40000</v>
          </cell>
          <cell r="N67">
            <v>10500</v>
          </cell>
          <cell r="O67">
            <v>62500</v>
          </cell>
          <cell r="P67">
            <v>12000</v>
          </cell>
          <cell r="Q67">
            <v>40000</v>
          </cell>
          <cell r="R67">
            <v>52000</v>
          </cell>
          <cell r="S67">
            <v>62500</v>
          </cell>
        </row>
        <row r="68">
          <cell r="A68">
            <v>2031</v>
          </cell>
          <cell r="B68" t="str">
            <v>Paper Pak Industries</v>
          </cell>
          <cell r="C68" t="str">
            <v>SO1</v>
          </cell>
          <cell r="D68" t="str">
            <v>Cogeneration</v>
          </cell>
          <cell r="E68" t="str">
            <v>Cathy Mendoza</v>
          </cell>
          <cell r="F68" t="str">
            <v>Active</v>
          </cell>
          <cell r="G68">
            <v>30571</v>
          </cell>
          <cell r="H68">
            <v>1</v>
          </cell>
          <cell r="I68">
            <v>30956</v>
          </cell>
          <cell r="J68">
            <v>30956</v>
          </cell>
          <cell r="N68">
            <v>1400</v>
          </cell>
          <cell r="O68">
            <v>1400</v>
          </cell>
          <cell r="S68">
            <v>1400</v>
          </cell>
        </row>
        <row r="69">
          <cell r="A69">
            <v>2033</v>
          </cell>
          <cell r="B69" t="str">
            <v>Pomona Valley Hospital Medical Center</v>
          </cell>
          <cell r="C69" t="str">
            <v>SO1</v>
          </cell>
          <cell r="D69" t="str">
            <v>Cogeneration</v>
          </cell>
          <cell r="E69" t="str">
            <v>Anthony F Blakemore</v>
          </cell>
          <cell r="F69" t="str">
            <v>Terminated</v>
          </cell>
          <cell r="G69">
            <v>30680</v>
          </cell>
          <cell r="H69">
            <v>0</v>
          </cell>
          <cell r="I69">
            <v>31823</v>
          </cell>
          <cell r="J69">
            <v>31823</v>
          </cell>
          <cell r="K69">
            <v>38628</v>
          </cell>
          <cell r="N69">
            <v>800</v>
          </cell>
          <cell r="O69">
            <v>800</v>
          </cell>
          <cell r="S69">
            <v>800</v>
          </cell>
        </row>
        <row r="70">
          <cell r="A70">
            <v>2034</v>
          </cell>
          <cell r="B70" t="str">
            <v>Kern River Cogeneration Company</v>
          </cell>
          <cell r="C70" t="str">
            <v>NEG</v>
          </cell>
          <cell r="D70" t="str">
            <v>Cogeneration</v>
          </cell>
          <cell r="E70" t="str">
            <v>David R Cox</v>
          </cell>
          <cell r="F70" t="str">
            <v>Terminated</v>
          </cell>
          <cell r="G70">
            <v>30697</v>
          </cell>
          <cell r="H70">
            <v>20</v>
          </cell>
          <cell r="I70">
            <v>31168</v>
          </cell>
          <cell r="J70">
            <v>31268</v>
          </cell>
          <cell r="K70">
            <v>38573</v>
          </cell>
          <cell r="L70">
            <v>295000</v>
          </cell>
          <cell r="O70">
            <v>295000</v>
          </cell>
          <cell r="P70">
            <v>295000</v>
          </cell>
          <cell r="R70">
            <v>295000</v>
          </cell>
          <cell r="S70">
            <v>300000</v>
          </cell>
        </row>
        <row r="71">
          <cell r="A71">
            <v>2036</v>
          </cell>
          <cell r="B71" t="str">
            <v>Upland Unified School District</v>
          </cell>
          <cell r="C71" t="str">
            <v>SO3</v>
          </cell>
          <cell r="D71" t="str">
            <v>Cogeneration</v>
          </cell>
          <cell r="E71" t="str">
            <v>Pam Snethen</v>
          </cell>
          <cell r="F71" t="str">
            <v>Active</v>
          </cell>
          <cell r="G71">
            <v>31959</v>
          </cell>
          <cell r="H71">
            <v>1</v>
          </cell>
          <cell r="I71">
            <v>31048</v>
          </cell>
          <cell r="J71">
            <v>31048</v>
          </cell>
          <cell r="N71">
            <v>75</v>
          </cell>
          <cell r="O71">
            <v>75</v>
          </cell>
          <cell r="S71">
            <v>75</v>
          </cell>
        </row>
        <row r="72">
          <cell r="A72">
            <v>2037</v>
          </cell>
          <cell r="B72" t="str">
            <v>Ontario Cogeneration</v>
          </cell>
          <cell r="C72" t="str">
            <v>SO4</v>
          </cell>
          <cell r="D72" t="str">
            <v>Cogeneration</v>
          </cell>
          <cell r="E72" t="str">
            <v>Pam Snethen</v>
          </cell>
          <cell r="F72" t="str">
            <v>Active</v>
          </cell>
          <cell r="G72">
            <v>30740</v>
          </cell>
          <cell r="H72">
            <v>25</v>
          </cell>
          <cell r="I72">
            <v>30987</v>
          </cell>
          <cell r="J72">
            <v>31169</v>
          </cell>
          <cell r="K72">
            <v>40299</v>
          </cell>
          <cell r="L72">
            <v>4500</v>
          </cell>
          <cell r="N72">
            <v>7500</v>
          </cell>
          <cell r="O72">
            <v>12000</v>
          </cell>
          <cell r="P72">
            <v>4500</v>
          </cell>
          <cell r="R72">
            <v>4500</v>
          </cell>
          <cell r="S72">
            <v>12000</v>
          </cell>
        </row>
        <row r="73">
          <cell r="A73">
            <v>2040</v>
          </cell>
          <cell r="B73" t="str">
            <v>City of Palm Springs (Municipal Complex)</v>
          </cell>
          <cell r="C73" t="str">
            <v>NEG</v>
          </cell>
          <cell r="D73" t="str">
            <v>Cogeneration</v>
          </cell>
          <cell r="E73" t="str">
            <v>David R Cox</v>
          </cell>
          <cell r="F73" t="str">
            <v>Terminated</v>
          </cell>
          <cell r="G73">
            <v>30777</v>
          </cell>
          <cell r="H73">
            <v>20</v>
          </cell>
          <cell r="I73">
            <v>31138</v>
          </cell>
          <cell r="J73">
            <v>31230</v>
          </cell>
          <cell r="K73">
            <v>38600</v>
          </cell>
          <cell r="M73">
            <v>380</v>
          </cell>
          <cell r="N73">
            <v>920</v>
          </cell>
          <cell r="O73">
            <v>1300</v>
          </cell>
          <cell r="Q73">
            <v>380</v>
          </cell>
          <cell r="R73">
            <v>380</v>
          </cell>
          <cell r="S73">
            <v>1300</v>
          </cell>
        </row>
        <row r="74">
          <cell r="A74">
            <v>2041</v>
          </cell>
          <cell r="B74" t="str">
            <v>City of Palm Springs (Sunrise Plaza)</v>
          </cell>
          <cell r="C74" t="str">
            <v>SO4</v>
          </cell>
          <cell r="D74" t="str">
            <v>Cogeneration</v>
          </cell>
          <cell r="E74" t="str">
            <v>David R Cox</v>
          </cell>
          <cell r="F74" t="str">
            <v>Terminated</v>
          </cell>
          <cell r="G74">
            <v>31142</v>
          </cell>
          <cell r="H74">
            <v>20</v>
          </cell>
          <cell r="I74">
            <v>31211</v>
          </cell>
          <cell r="J74">
            <v>31321</v>
          </cell>
          <cell r="K74">
            <v>38625</v>
          </cell>
          <cell r="L74">
            <v>216</v>
          </cell>
          <cell r="N74">
            <v>425</v>
          </cell>
          <cell r="O74">
            <v>641</v>
          </cell>
          <cell r="P74">
            <v>216</v>
          </cell>
          <cell r="R74">
            <v>216</v>
          </cell>
          <cell r="S74">
            <v>650</v>
          </cell>
        </row>
        <row r="75">
          <cell r="A75">
            <v>2042</v>
          </cell>
          <cell r="B75" t="str">
            <v>O.L.S. Energy - Camarillo</v>
          </cell>
          <cell r="C75" t="str">
            <v>NEG</v>
          </cell>
          <cell r="D75" t="str">
            <v>Cogeneration</v>
          </cell>
          <cell r="E75" t="str">
            <v>David R Cox</v>
          </cell>
          <cell r="F75" t="str">
            <v>Active</v>
          </cell>
          <cell r="G75">
            <v>30783</v>
          </cell>
          <cell r="H75">
            <v>30</v>
          </cell>
          <cell r="I75">
            <v>32138</v>
          </cell>
          <cell r="J75">
            <v>32245</v>
          </cell>
          <cell r="K75">
            <v>43201</v>
          </cell>
          <cell r="L75">
            <v>26500</v>
          </cell>
          <cell r="M75">
            <v>1390</v>
          </cell>
          <cell r="N75">
            <v>150</v>
          </cell>
          <cell r="O75">
            <v>28040</v>
          </cell>
          <cell r="P75">
            <v>26500</v>
          </cell>
          <cell r="Q75">
            <v>1390</v>
          </cell>
          <cell r="R75">
            <v>27890</v>
          </cell>
          <cell r="S75">
            <v>28040</v>
          </cell>
        </row>
        <row r="76">
          <cell r="A76">
            <v>2043</v>
          </cell>
          <cell r="B76" t="str">
            <v>O.L.S. Energy - Chino</v>
          </cell>
          <cell r="C76" t="str">
            <v>NEG</v>
          </cell>
          <cell r="D76" t="str">
            <v>Cogeneration</v>
          </cell>
          <cell r="E76" t="str">
            <v>David R Cox</v>
          </cell>
          <cell r="F76" t="str">
            <v>Active</v>
          </cell>
          <cell r="G76">
            <v>30783</v>
          </cell>
          <cell r="H76">
            <v>30</v>
          </cell>
          <cell r="I76">
            <v>32135</v>
          </cell>
          <cell r="J76">
            <v>32213</v>
          </cell>
          <cell r="K76">
            <v>43169</v>
          </cell>
          <cell r="L76">
            <v>26000</v>
          </cell>
          <cell r="M76">
            <v>1600</v>
          </cell>
          <cell r="O76">
            <v>27600</v>
          </cell>
          <cell r="P76">
            <v>26000</v>
          </cell>
          <cell r="Q76">
            <v>1600</v>
          </cell>
          <cell r="R76">
            <v>27600</v>
          </cell>
          <cell r="S76">
            <v>27750</v>
          </cell>
        </row>
        <row r="77">
          <cell r="A77">
            <v>2044</v>
          </cell>
          <cell r="B77" t="str">
            <v>Kaweah Delta Hospital</v>
          </cell>
          <cell r="C77" t="str">
            <v>SO1</v>
          </cell>
          <cell r="D77" t="str">
            <v>Cogeneration</v>
          </cell>
          <cell r="E77" t="str">
            <v>Cathy Mendoza</v>
          </cell>
          <cell r="F77" t="str">
            <v>Terminated</v>
          </cell>
          <cell r="G77">
            <v>30846</v>
          </cell>
          <cell r="H77">
            <v>1</v>
          </cell>
          <cell r="I77">
            <v>30877</v>
          </cell>
          <cell r="J77">
            <v>30877</v>
          </cell>
          <cell r="K77">
            <v>37447</v>
          </cell>
          <cell r="M77">
            <v>350</v>
          </cell>
          <cell r="N77">
            <v>750</v>
          </cell>
          <cell r="O77">
            <v>1100</v>
          </cell>
          <cell r="Q77">
            <v>350</v>
          </cell>
          <cell r="R77">
            <v>350</v>
          </cell>
          <cell r="S77">
            <v>1100</v>
          </cell>
        </row>
        <row r="78">
          <cell r="A78">
            <v>2045</v>
          </cell>
          <cell r="B78" t="str">
            <v>TIN Inc. dba Temple-Inland</v>
          </cell>
          <cell r="C78" t="str">
            <v>SO4</v>
          </cell>
          <cell r="D78" t="str">
            <v>Cogeneration</v>
          </cell>
          <cell r="E78" t="str">
            <v>Pam Snethen</v>
          </cell>
          <cell r="F78" t="str">
            <v>Active</v>
          </cell>
          <cell r="G78">
            <v>30924</v>
          </cell>
          <cell r="H78">
            <v>30</v>
          </cell>
          <cell r="I78">
            <v>31291</v>
          </cell>
          <cell r="J78">
            <v>31413</v>
          </cell>
          <cell r="K78">
            <v>42369</v>
          </cell>
          <cell r="L78">
            <v>17000</v>
          </cell>
          <cell r="M78">
            <v>19700</v>
          </cell>
          <cell r="N78">
            <v>4360</v>
          </cell>
          <cell r="O78">
            <v>41060</v>
          </cell>
          <cell r="P78">
            <v>17000</v>
          </cell>
          <cell r="Q78">
            <v>19700</v>
          </cell>
          <cell r="R78">
            <v>36700</v>
          </cell>
          <cell r="S78">
            <v>41060</v>
          </cell>
        </row>
        <row r="79">
          <cell r="A79">
            <v>2049</v>
          </cell>
          <cell r="B79" t="str">
            <v>AES Placerita, Inc.</v>
          </cell>
          <cell r="C79" t="str">
            <v>NEG</v>
          </cell>
          <cell r="D79" t="str">
            <v>Cogeneration</v>
          </cell>
          <cell r="E79" t="str">
            <v>Bruce McCarthy</v>
          </cell>
          <cell r="F79" t="str">
            <v>Buyout Only</v>
          </cell>
          <cell r="G79">
            <v>31000</v>
          </cell>
          <cell r="H79">
            <v>25</v>
          </cell>
          <cell r="I79">
            <v>32309</v>
          </cell>
          <cell r="J79">
            <v>32384</v>
          </cell>
          <cell r="K79">
            <v>36444</v>
          </cell>
          <cell r="L79">
            <v>98700</v>
          </cell>
          <cell r="O79">
            <v>98700</v>
          </cell>
          <cell r="P79">
            <v>98700</v>
          </cell>
          <cell r="R79">
            <v>98700</v>
          </cell>
          <cell r="S79">
            <v>110000</v>
          </cell>
        </row>
        <row r="80">
          <cell r="A80">
            <v>2050</v>
          </cell>
          <cell r="B80" t="str">
            <v>Ripon Cogeneration LLC</v>
          </cell>
          <cell r="C80" t="str">
            <v>NEG</v>
          </cell>
          <cell r="D80" t="str">
            <v>Cogeneration</v>
          </cell>
          <cell r="E80" t="str">
            <v>David R Cox</v>
          </cell>
          <cell r="F80" t="str">
            <v>Active</v>
          </cell>
          <cell r="G80">
            <v>30994</v>
          </cell>
          <cell r="H80">
            <v>30</v>
          </cell>
          <cell r="I80">
            <v>31369</v>
          </cell>
          <cell r="J80">
            <v>31414</v>
          </cell>
          <cell r="K80">
            <v>42370</v>
          </cell>
          <cell r="L80">
            <v>36000</v>
          </cell>
          <cell r="O80">
            <v>36000</v>
          </cell>
          <cell r="P80">
            <v>36000</v>
          </cell>
          <cell r="R80">
            <v>36000</v>
          </cell>
          <cell r="S80">
            <v>36000</v>
          </cell>
        </row>
        <row r="81">
          <cell r="A81">
            <v>2053</v>
          </cell>
          <cell r="B81" t="str">
            <v>Watson Cogeneration Company</v>
          </cell>
          <cell r="C81" t="str">
            <v>NEG</v>
          </cell>
          <cell r="D81" t="str">
            <v>Cogeneration</v>
          </cell>
          <cell r="E81" t="str">
            <v>Anthony F Blakemore</v>
          </cell>
          <cell r="F81" t="str">
            <v>Active</v>
          </cell>
          <cell r="G81">
            <v>31035</v>
          </cell>
          <cell r="H81">
            <v>20</v>
          </cell>
          <cell r="I81">
            <v>32115</v>
          </cell>
          <cell r="J81">
            <v>32143</v>
          </cell>
          <cell r="K81">
            <v>39447</v>
          </cell>
          <cell r="L81">
            <v>340000</v>
          </cell>
          <cell r="N81">
            <v>45000</v>
          </cell>
          <cell r="O81">
            <v>385000</v>
          </cell>
          <cell r="P81">
            <v>340000</v>
          </cell>
          <cell r="R81">
            <v>340000</v>
          </cell>
          <cell r="S81">
            <v>385000</v>
          </cell>
        </row>
        <row r="82">
          <cell r="A82">
            <v>2055</v>
          </cell>
          <cell r="B82" t="str">
            <v>Weyerhaeuser Company</v>
          </cell>
          <cell r="C82" t="str">
            <v>SO4</v>
          </cell>
          <cell r="D82" t="str">
            <v>Cogeneration</v>
          </cell>
          <cell r="E82" t="str">
            <v>Pam Snethen</v>
          </cell>
          <cell r="F82" t="str">
            <v>Active</v>
          </cell>
          <cell r="G82">
            <v>31034</v>
          </cell>
          <cell r="H82">
            <v>30</v>
          </cell>
          <cell r="I82">
            <v>31485</v>
          </cell>
          <cell r="J82">
            <v>31485</v>
          </cell>
          <cell r="K82">
            <v>42442</v>
          </cell>
          <cell r="M82">
            <v>14000</v>
          </cell>
          <cell r="N82">
            <v>11000</v>
          </cell>
          <cell r="O82">
            <v>25000</v>
          </cell>
          <cell r="Q82">
            <v>14000</v>
          </cell>
          <cell r="R82">
            <v>14000</v>
          </cell>
          <cell r="S82">
            <v>25000</v>
          </cell>
        </row>
        <row r="83">
          <cell r="A83">
            <v>2057</v>
          </cell>
          <cell r="B83" t="str">
            <v>Simmax Energy LLC (St Erne Sanitarium)</v>
          </cell>
          <cell r="C83" t="str">
            <v>SO3</v>
          </cell>
          <cell r="D83" t="str">
            <v>Cogeneration</v>
          </cell>
          <cell r="E83" t="str">
            <v>Michele Walker</v>
          </cell>
          <cell r="F83" t="str">
            <v>Inactive</v>
          </cell>
          <cell r="G83">
            <v>31043</v>
          </cell>
          <cell r="H83">
            <v>1</v>
          </cell>
          <cell r="I83">
            <v>31229</v>
          </cell>
          <cell r="J83">
            <v>31229</v>
          </cell>
          <cell r="N83">
            <v>100</v>
          </cell>
          <cell r="O83">
            <v>100</v>
          </cell>
          <cell r="S83">
            <v>100</v>
          </cell>
        </row>
        <row r="84">
          <cell r="A84">
            <v>2058</v>
          </cell>
          <cell r="B84" t="str">
            <v>Sycamore Cogeneration Company</v>
          </cell>
          <cell r="C84" t="str">
            <v>NEG</v>
          </cell>
          <cell r="D84" t="str">
            <v>Cogeneration</v>
          </cell>
          <cell r="E84" t="str">
            <v>David R Cox</v>
          </cell>
          <cell r="F84" t="str">
            <v>Active</v>
          </cell>
          <cell r="G84">
            <v>31034</v>
          </cell>
          <cell r="H84">
            <v>20</v>
          </cell>
          <cell r="I84">
            <v>32106</v>
          </cell>
          <cell r="J84">
            <v>32143</v>
          </cell>
          <cell r="K84">
            <v>39447</v>
          </cell>
          <cell r="L84">
            <v>300000</v>
          </cell>
          <cell r="O84">
            <v>300000</v>
          </cell>
          <cell r="P84">
            <v>300000</v>
          </cell>
          <cell r="R84">
            <v>300000</v>
          </cell>
          <cell r="S84">
            <v>300000</v>
          </cell>
        </row>
        <row r="85">
          <cell r="A85">
            <v>2060</v>
          </cell>
          <cell r="B85" t="str">
            <v>BP Amoco</v>
          </cell>
          <cell r="C85" t="str">
            <v>SO1</v>
          </cell>
          <cell r="D85" t="str">
            <v>Cogeneration</v>
          </cell>
          <cell r="E85" t="str">
            <v>Anthony F Blakemore</v>
          </cell>
          <cell r="F85" t="str">
            <v>Active</v>
          </cell>
          <cell r="G85">
            <v>31065</v>
          </cell>
          <cell r="H85">
            <v>0</v>
          </cell>
          <cell r="I85">
            <v>31168</v>
          </cell>
          <cell r="J85">
            <v>31168</v>
          </cell>
          <cell r="N85">
            <v>8000</v>
          </cell>
          <cell r="O85">
            <v>8000</v>
          </cell>
          <cell r="S85">
            <v>8000</v>
          </cell>
        </row>
        <row r="86">
          <cell r="A86">
            <v>2061</v>
          </cell>
          <cell r="B86" t="str">
            <v>The Forum #1</v>
          </cell>
          <cell r="C86" t="str">
            <v>SO1</v>
          </cell>
          <cell r="D86" t="str">
            <v>Cogeneration</v>
          </cell>
          <cell r="E86" t="str">
            <v>Michele Walker</v>
          </cell>
          <cell r="F86" t="str">
            <v>Terminated</v>
          </cell>
          <cell r="G86">
            <v>31092</v>
          </cell>
          <cell r="H86">
            <v>0</v>
          </cell>
          <cell r="I86">
            <v>31138</v>
          </cell>
          <cell r="J86">
            <v>31138</v>
          </cell>
          <cell r="K86">
            <v>38371</v>
          </cell>
          <cell r="N86">
            <v>115</v>
          </cell>
          <cell r="O86">
            <v>115</v>
          </cell>
          <cell r="S86">
            <v>115</v>
          </cell>
        </row>
        <row r="87">
          <cell r="A87">
            <v>2062</v>
          </cell>
          <cell r="B87" t="str">
            <v>San Marino School District</v>
          </cell>
          <cell r="C87" t="str">
            <v>SO3</v>
          </cell>
          <cell r="D87" t="str">
            <v>Cogeneration</v>
          </cell>
          <cell r="E87" t="str">
            <v>Bruce McCarthy</v>
          </cell>
          <cell r="F87" t="str">
            <v>Terminated</v>
          </cell>
          <cell r="G87">
            <v>31098</v>
          </cell>
          <cell r="H87">
            <v>1</v>
          </cell>
          <cell r="I87">
            <v>31138</v>
          </cell>
          <cell r="J87">
            <v>31138</v>
          </cell>
          <cell r="K87">
            <v>37411</v>
          </cell>
          <cell r="N87">
            <v>60</v>
          </cell>
          <cell r="O87">
            <v>60</v>
          </cell>
          <cell r="S87">
            <v>60</v>
          </cell>
        </row>
        <row r="88">
          <cell r="A88">
            <v>2064</v>
          </cell>
          <cell r="B88" t="str">
            <v>Wheelabrator Norwalk Energy Co, Inc</v>
          </cell>
          <cell r="C88" t="str">
            <v>NEG</v>
          </cell>
          <cell r="D88" t="str">
            <v>Cogeneration</v>
          </cell>
          <cell r="E88" t="str">
            <v>Pam Snethen</v>
          </cell>
          <cell r="F88" t="str">
            <v>Active</v>
          </cell>
          <cell r="G88">
            <v>31099</v>
          </cell>
          <cell r="H88">
            <v>30</v>
          </cell>
          <cell r="I88">
            <v>32030</v>
          </cell>
          <cell r="J88">
            <v>32191</v>
          </cell>
          <cell r="K88">
            <v>43148</v>
          </cell>
          <cell r="L88">
            <v>27300</v>
          </cell>
          <cell r="M88">
            <v>500</v>
          </cell>
          <cell r="N88">
            <v>1200</v>
          </cell>
          <cell r="O88">
            <v>29000</v>
          </cell>
          <cell r="P88">
            <v>27300</v>
          </cell>
          <cell r="Q88">
            <v>500</v>
          </cell>
          <cell r="R88">
            <v>27800</v>
          </cell>
          <cell r="S88">
            <v>29000</v>
          </cell>
        </row>
        <row r="89">
          <cell r="A89">
            <v>2066</v>
          </cell>
          <cell r="B89" t="str">
            <v>Glendora High School</v>
          </cell>
          <cell r="C89" t="str">
            <v>SO3</v>
          </cell>
          <cell r="D89" t="str">
            <v>Cogeneration</v>
          </cell>
          <cell r="E89" t="str">
            <v>Cathy Mendoza</v>
          </cell>
          <cell r="F89" t="str">
            <v>Active</v>
          </cell>
          <cell r="G89">
            <v>31076</v>
          </cell>
          <cell r="H89">
            <v>1</v>
          </cell>
          <cell r="I89">
            <v>31229</v>
          </cell>
          <cell r="J89">
            <v>31229</v>
          </cell>
          <cell r="N89">
            <v>75</v>
          </cell>
          <cell r="O89">
            <v>75</v>
          </cell>
          <cell r="S89">
            <v>75</v>
          </cell>
        </row>
        <row r="90">
          <cell r="A90">
            <v>2067</v>
          </cell>
          <cell r="B90" t="str">
            <v>Harbor Cogeneration Company</v>
          </cell>
          <cell r="C90" t="str">
            <v>SO4</v>
          </cell>
          <cell r="D90" t="str">
            <v>Cogeneration</v>
          </cell>
          <cell r="E90" t="str">
            <v>Bruce McCarthy</v>
          </cell>
          <cell r="F90" t="str">
            <v>Buyout Only</v>
          </cell>
          <cell r="G90">
            <v>31149</v>
          </cell>
          <cell r="H90">
            <v>30</v>
          </cell>
          <cell r="I90">
            <v>32507</v>
          </cell>
          <cell r="J90">
            <v>32610</v>
          </cell>
          <cell r="K90">
            <v>36206</v>
          </cell>
          <cell r="L90">
            <v>76400</v>
          </cell>
          <cell r="O90">
            <v>76400</v>
          </cell>
          <cell r="P90">
            <v>76400</v>
          </cell>
          <cell r="R90">
            <v>76400</v>
          </cell>
          <cell r="S90">
            <v>80000</v>
          </cell>
        </row>
        <row r="91">
          <cell r="A91">
            <v>2069</v>
          </cell>
          <cell r="B91" t="str">
            <v>Blue Heron Paper Company of CA, LLC</v>
          </cell>
          <cell r="C91" t="str">
            <v>SO1</v>
          </cell>
          <cell r="D91" t="str">
            <v>Cogeneration</v>
          </cell>
          <cell r="E91" t="str">
            <v>Pam Snethen</v>
          </cell>
          <cell r="F91" t="str">
            <v>Terminated</v>
          </cell>
          <cell r="G91">
            <v>31148</v>
          </cell>
          <cell r="H91">
            <v>1</v>
          </cell>
          <cell r="I91">
            <v>31199</v>
          </cell>
          <cell r="J91">
            <v>31199</v>
          </cell>
          <cell r="K91">
            <v>38762</v>
          </cell>
          <cell r="M91">
            <v>500</v>
          </cell>
          <cell r="N91">
            <v>11500</v>
          </cell>
          <cell r="O91">
            <v>12000</v>
          </cell>
          <cell r="Q91">
            <v>500</v>
          </cell>
          <cell r="R91">
            <v>500</v>
          </cell>
          <cell r="S91">
            <v>12000</v>
          </cell>
        </row>
        <row r="92">
          <cell r="A92">
            <v>2071</v>
          </cell>
          <cell r="B92" t="str">
            <v>ACE Cogeneration Company</v>
          </cell>
          <cell r="C92" t="str">
            <v>NEG</v>
          </cell>
          <cell r="D92" t="str">
            <v>Cogeneration</v>
          </cell>
          <cell r="E92" t="str">
            <v>Pam Snethen</v>
          </cell>
          <cell r="F92" t="str">
            <v>Active</v>
          </cell>
          <cell r="G92">
            <v>31152</v>
          </cell>
          <cell r="H92">
            <v>25</v>
          </cell>
          <cell r="I92">
            <v>33136</v>
          </cell>
          <cell r="J92">
            <v>33179</v>
          </cell>
          <cell r="K92">
            <v>42309</v>
          </cell>
          <cell r="L92">
            <v>85000</v>
          </cell>
          <cell r="N92">
            <v>12000</v>
          </cell>
          <cell r="O92">
            <v>97000</v>
          </cell>
          <cell r="P92">
            <v>85000</v>
          </cell>
          <cell r="R92">
            <v>85000</v>
          </cell>
          <cell r="S92">
            <v>108000</v>
          </cell>
        </row>
        <row r="93">
          <cell r="A93">
            <v>2072</v>
          </cell>
          <cell r="B93" t="str">
            <v>Procter &amp; Gamble Paper Prod Oxnard II</v>
          </cell>
          <cell r="C93" t="str">
            <v>SO4</v>
          </cell>
          <cell r="D93" t="str">
            <v>Cogeneration</v>
          </cell>
          <cell r="E93" t="str">
            <v>Cathy Mendoza</v>
          </cell>
          <cell r="F93" t="str">
            <v>Active</v>
          </cell>
          <cell r="G93">
            <v>31153</v>
          </cell>
          <cell r="H93">
            <v>30</v>
          </cell>
          <cell r="I93">
            <v>32829</v>
          </cell>
          <cell r="J93">
            <v>32874</v>
          </cell>
          <cell r="K93">
            <v>43830</v>
          </cell>
          <cell r="L93">
            <v>45000</v>
          </cell>
          <cell r="M93">
            <v>1100</v>
          </cell>
          <cell r="N93">
            <v>3800</v>
          </cell>
          <cell r="O93">
            <v>49900</v>
          </cell>
          <cell r="P93">
            <v>45000</v>
          </cell>
          <cell r="Q93">
            <v>1100</v>
          </cell>
          <cell r="R93">
            <v>46100</v>
          </cell>
          <cell r="S93">
            <v>49900</v>
          </cell>
        </row>
        <row r="94">
          <cell r="A94">
            <v>2073</v>
          </cell>
          <cell r="B94" t="str">
            <v>Rockwell International</v>
          </cell>
          <cell r="C94" t="str">
            <v>SO4</v>
          </cell>
          <cell r="D94" t="str">
            <v>Cogeneration</v>
          </cell>
          <cell r="E94" t="str">
            <v>Cynthia Shindle</v>
          </cell>
          <cell r="F94" t="str">
            <v>Terminated</v>
          </cell>
          <cell r="G94">
            <v>31154</v>
          </cell>
          <cell r="H94">
            <v>15</v>
          </cell>
          <cell r="I94">
            <v>32342</v>
          </cell>
          <cell r="J94">
            <v>32342</v>
          </cell>
          <cell r="K94">
            <v>35725</v>
          </cell>
          <cell r="M94">
            <v>24000</v>
          </cell>
          <cell r="N94">
            <v>4000</v>
          </cell>
          <cell r="O94">
            <v>28000</v>
          </cell>
          <cell r="Q94">
            <v>24000</v>
          </cell>
          <cell r="R94">
            <v>24000</v>
          </cell>
          <cell r="S94">
            <v>28000</v>
          </cell>
        </row>
        <row r="95">
          <cell r="A95">
            <v>2074</v>
          </cell>
          <cell r="B95" t="str">
            <v>San Antonio Community Hospital</v>
          </cell>
          <cell r="C95" t="str">
            <v>SO4</v>
          </cell>
          <cell r="D95" t="str">
            <v>Cogeneration</v>
          </cell>
          <cell r="E95" t="str">
            <v>Cathy Mendoza</v>
          </cell>
          <cell r="F95" t="str">
            <v>Terminated</v>
          </cell>
          <cell r="G95">
            <v>31152</v>
          </cell>
          <cell r="H95">
            <v>15</v>
          </cell>
          <cell r="I95">
            <v>31306</v>
          </cell>
          <cell r="J95">
            <v>31525</v>
          </cell>
          <cell r="K95">
            <v>36971</v>
          </cell>
          <cell r="N95">
            <v>1744</v>
          </cell>
          <cell r="O95">
            <v>1744</v>
          </cell>
          <cell r="S95">
            <v>1744</v>
          </cell>
        </row>
        <row r="96">
          <cell r="A96">
            <v>2076</v>
          </cell>
          <cell r="B96" t="str">
            <v>Midway Sunset Cogeneration Co.</v>
          </cell>
          <cell r="C96" t="str">
            <v>NEG</v>
          </cell>
          <cell r="D96" t="str">
            <v>Cogeneration</v>
          </cell>
          <cell r="E96" t="str">
            <v>Pam Snethen</v>
          </cell>
          <cell r="F96" t="str">
            <v>Active</v>
          </cell>
          <cell r="G96">
            <v>31154</v>
          </cell>
          <cell r="H96">
            <v>20</v>
          </cell>
          <cell r="I96">
            <v>32563</v>
          </cell>
          <cell r="J96">
            <v>32636</v>
          </cell>
          <cell r="K96">
            <v>39940</v>
          </cell>
          <cell r="L96">
            <v>200000</v>
          </cell>
          <cell r="O96">
            <v>200000</v>
          </cell>
          <cell r="P96">
            <v>200000</v>
          </cell>
          <cell r="R96">
            <v>200000</v>
          </cell>
          <cell r="S96">
            <v>225000</v>
          </cell>
        </row>
        <row r="97">
          <cell r="A97">
            <v>2077</v>
          </cell>
          <cell r="B97" t="str">
            <v>Rio Bravo Jasmin</v>
          </cell>
          <cell r="C97" t="str">
            <v>SO4</v>
          </cell>
          <cell r="D97" t="str">
            <v>Cogeneration</v>
          </cell>
          <cell r="E97" t="str">
            <v>Michele Walker</v>
          </cell>
          <cell r="F97" t="str">
            <v>Active</v>
          </cell>
          <cell r="G97">
            <v>31153</v>
          </cell>
          <cell r="H97">
            <v>30</v>
          </cell>
          <cell r="I97">
            <v>32814</v>
          </cell>
          <cell r="J97">
            <v>32919</v>
          </cell>
          <cell r="K97">
            <v>43875</v>
          </cell>
          <cell r="L97">
            <v>30000</v>
          </cell>
          <cell r="M97">
            <v>7000</v>
          </cell>
          <cell r="N97">
            <v>4000</v>
          </cell>
          <cell r="O97">
            <v>41000</v>
          </cell>
          <cell r="P97">
            <v>30000</v>
          </cell>
          <cell r="Q97">
            <v>7000</v>
          </cell>
          <cell r="R97">
            <v>37000</v>
          </cell>
          <cell r="S97">
            <v>41000</v>
          </cell>
        </row>
        <row r="98">
          <cell r="A98">
            <v>2078</v>
          </cell>
          <cell r="B98" t="str">
            <v>Mojave Cogeneration Co. L. P.</v>
          </cell>
          <cell r="C98" t="str">
            <v>NEG</v>
          </cell>
          <cell r="D98" t="str">
            <v>Cogeneration</v>
          </cell>
          <cell r="E98" t="str">
            <v>David R Cox</v>
          </cell>
          <cell r="F98" t="str">
            <v>Active</v>
          </cell>
          <cell r="G98">
            <v>32206</v>
          </cell>
          <cell r="H98">
            <v>20</v>
          </cell>
          <cell r="I98">
            <v>33037</v>
          </cell>
          <cell r="J98">
            <v>33081</v>
          </cell>
          <cell r="K98">
            <v>40385</v>
          </cell>
          <cell r="L98">
            <v>48000</v>
          </cell>
          <cell r="N98">
            <v>1850</v>
          </cell>
          <cell r="O98">
            <v>49850</v>
          </cell>
          <cell r="P98">
            <v>48000</v>
          </cell>
          <cell r="R98">
            <v>48000</v>
          </cell>
          <cell r="S98">
            <v>56850</v>
          </cell>
        </row>
        <row r="99">
          <cell r="A99">
            <v>2081</v>
          </cell>
          <cell r="B99" t="str">
            <v>Corona Energy Partners Ltd.</v>
          </cell>
          <cell r="C99" t="str">
            <v>SO2</v>
          </cell>
          <cell r="D99" t="str">
            <v>Cogeneration</v>
          </cell>
          <cell r="E99" t="str">
            <v>David R Cox</v>
          </cell>
          <cell r="F99" t="str">
            <v>Active</v>
          </cell>
          <cell r="G99">
            <v>31198</v>
          </cell>
          <cell r="H99">
            <v>30</v>
          </cell>
          <cell r="I99">
            <v>32284</v>
          </cell>
          <cell r="J99">
            <v>32299</v>
          </cell>
          <cell r="K99">
            <v>43255</v>
          </cell>
          <cell r="L99">
            <v>35000</v>
          </cell>
          <cell r="N99">
            <v>7000</v>
          </cell>
          <cell r="O99">
            <v>42000</v>
          </cell>
          <cell r="P99">
            <v>35000</v>
          </cell>
          <cell r="R99">
            <v>35000</v>
          </cell>
          <cell r="S99">
            <v>42000</v>
          </cell>
        </row>
        <row r="100">
          <cell r="A100">
            <v>2082</v>
          </cell>
          <cell r="B100" t="str">
            <v>Jefferson Smurfit Corporation</v>
          </cell>
          <cell r="C100" t="str">
            <v>NEG</v>
          </cell>
          <cell r="D100" t="str">
            <v>Cogeneration</v>
          </cell>
          <cell r="E100" t="str">
            <v>Cathy Mendoza</v>
          </cell>
          <cell r="F100" t="str">
            <v>Terminated</v>
          </cell>
          <cell r="G100">
            <v>31205</v>
          </cell>
          <cell r="H100">
            <v>15</v>
          </cell>
          <cell r="I100">
            <v>31412</v>
          </cell>
          <cell r="J100">
            <v>31649</v>
          </cell>
          <cell r="K100">
            <v>37127</v>
          </cell>
          <cell r="L100">
            <v>28500</v>
          </cell>
          <cell r="M100">
            <v>11500</v>
          </cell>
          <cell r="O100">
            <v>40000</v>
          </cell>
          <cell r="P100">
            <v>28500</v>
          </cell>
          <cell r="Q100">
            <v>11500</v>
          </cell>
          <cell r="R100">
            <v>40000</v>
          </cell>
          <cell r="S100">
            <v>40000</v>
          </cell>
        </row>
        <row r="101">
          <cell r="A101">
            <v>2083</v>
          </cell>
          <cell r="B101" t="str">
            <v>O'Brien California Cogen. Ltd.</v>
          </cell>
          <cell r="C101" t="str">
            <v>NEG</v>
          </cell>
          <cell r="D101" t="str">
            <v>Cogeneration</v>
          </cell>
          <cell r="E101" t="str">
            <v>Bruce McCarthy</v>
          </cell>
          <cell r="F101" t="str">
            <v>Buyout Only</v>
          </cell>
          <cell r="G101">
            <v>31212</v>
          </cell>
          <cell r="H101">
            <v>30</v>
          </cell>
          <cell r="I101">
            <v>32740</v>
          </cell>
          <cell r="J101">
            <v>32938</v>
          </cell>
          <cell r="K101">
            <v>36403</v>
          </cell>
          <cell r="L101">
            <v>30400</v>
          </cell>
          <cell r="M101">
            <v>3600</v>
          </cell>
          <cell r="N101">
            <v>1000</v>
          </cell>
          <cell r="O101">
            <v>35000</v>
          </cell>
          <cell r="P101">
            <v>30400</v>
          </cell>
          <cell r="Q101">
            <v>3600</v>
          </cell>
          <cell r="R101">
            <v>34000</v>
          </cell>
          <cell r="S101">
            <v>35000</v>
          </cell>
        </row>
        <row r="102">
          <cell r="A102">
            <v>2085</v>
          </cell>
          <cell r="B102" t="str">
            <v>Episcopal Home</v>
          </cell>
          <cell r="C102" t="str">
            <v>SO1</v>
          </cell>
          <cell r="D102" t="str">
            <v>Cogeneration</v>
          </cell>
          <cell r="E102" t="str">
            <v>Pam Snethen</v>
          </cell>
          <cell r="F102" t="str">
            <v>Active</v>
          </cell>
          <cell r="G102">
            <v>31267</v>
          </cell>
          <cell r="H102">
            <v>1</v>
          </cell>
          <cell r="I102">
            <v>31413</v>
          </cell>
          <cell r="J102">
            <v>31413</v>
          </cell>
          <cell r="N102">
            <v>200</v>
          </cell>
          <cell r="O102">
            <v>200</v>
          </cell>
          <cell r="S102">
            <v>200</v>
          </cell>
        </row>
        <row r="103">
          <cell r="A103">
            <v>2087</v>
          </cell>
          <cell r="B103" t="str">
            <v>Carson Cogeneration Company</v>
          </cell>
          <cell r="C103" t="str">
            <v>SO2</v>
          </cell>
          <cell r="D103" t="str">
            <v>Cogeneration</v>
          </cell>
          <cell r="E103" t="str">
            <v>David R Cox</v>
          </cell>
          <cell r="F103" t="str">
            <v>Active</v>
          </cell>
          <cell r="G103">
            <v>31208</v>
          </cell>
          <cell r="H103">
            <v>30</v>
          </cell>
          <cell r="I103">
            <v>32864</v>
          </cell>
          <cell r="J103">
            <v>32911</v>
          </cell>
          <cell r="K103">
            <v>43867</v>
          </cell>
          <cell r="L103">
            <v>42000</v>
          </cell>
          <cell r="M103">
            <v>6900</v>
          </cell>
          <cell r="N103">
            <v>1500</v>
          </cell>
          <cell r="O103">
            <v>50400</v>
          </cell>
          <cell r="P103">
            <v>42000</v>
          </cell>
          <cell r="Q103">
            <v>6900</v>
          </cell>
          <cell r="R103">
            <v>48900</v>
          </cell>
          <cell r="S103">
            <v>50400</v>
          </cell>
        </row>
        <row r="104">
          <cell r="A104">
            <v>2101</v>
          </cell>
          <cell r="B104" t="str">
            <v>ExxonMobil Production Company</v>
          </cell>
          <cell r="C104" t="str">
            <v>SO1</v>
          </cell>
          <cell r="D104" t="str">
            <v>Cogeneration</v>
          </cell>
          <cell r="E104" t="str">
            <v>Michele Walker</v>
          </cell>
          <cell r="F104" t="str">
            <v>Active</v>
          </cell>
          <cell r="G104">
            <v>34057</v>
          </cell>
          <cell r="H104">
            <v>1</v>
          </cell>
          <cell r="I104">
            <v>34200</v>
          </cell>
          <cell r="J104">
            <v>34200</v>
          </cell>
          <cell r="N104">
            <v>49000</v>
          </cell>
          <cell r="O104">
            <v>49000</v>
          </cell>
          <cell r="S104">
            <v>49000</v>
          </cell>
        </row>
        <row r="105">
          <cell r="A105">
            <v>2102</v>
          </cell>
          <cell r="B105" t="str">
            <v>Point Arguello Pipeline</v>
          </cell>
          <cell r="C105" t="str">
            <v>SO1</v>
          </cell>
          <cell r="D105" t="str">
            <v>Cogeneration</v>
          </cell>
          <cell r="E105" t="str">
            <v>Bruce McCarthy</v>
          </cell>
          <cell r="F105" t="str">
            <v>Terminated</v>
          </cell>
          <cell r="G105">
            <v>32087</v>
          </cell>
          <cell r="H105">
            <v>1</v>
          </cell>
          <cell r="I105">
            <v>32126</v>
          </cell>
          <cell r="J105">
            <v>32126</v>
          </cell>
          <cell r="K105">
            <v>36996</v>
          </cell>
          <cell r="M105">
            <v>7000</v>
          </cell>
          <cell r="N105">
            <v>10200</v>
          </cell>
          <cell r="O105">
            <v>17200</v>
          </cell>
          <cell r="Q105">
            <v>7000</v>
          </cell>
          <cell r="R105">
            <v>7000</v>
          </cell>
          <cell r="S105">
            <v>17200</v>
          </cell>
        </row>
        <row r="106">
          <cell r="A106">
            <v>2111</v>
          </cell>
          <cell r="B106" t="str">
            <v>California State University Long Beach</v>
          </cell>
          <cell r="C106" t="str">
            <v>SO3</v>
          </cell>
          <cell r="D106" t="str">
            <v>Cogeneration</v>
          </cell>
          <cell r="E106" t="str">
            <v>Michele Walker</v>
          </cell>
          <cell r="F106" t="str">
            <v>Terminated</v>
          </cell>
          <cell r="G106">
            <v>31386</v>
          </cell>
          <cell r="H106">
            <v>1</v>
          </cell>
          <cell r="I106">
            <v>31539</v>
          </cell>
          <cell r="J106">
            <v>31539</v>
          </cell>
          <cell r="K106">
            <v>35877</v>
          </cell>
          <cell r="N106">
            <v>150</v>
          </cell>
          <cell r="O106">
            <v>150</v>
          </cell>
          <cell r="S106">
            <v>150</v>
          </cell>
        </row>
        <row r="107">
          <cell r="A107">
            <v>2127</v>
          </cell>
          <cell r="B107" t="str">
            <v>Eua/Onsite Cogen L P - World Oil</v>
          </cell>
          <cell r="C107" t="str">
            <v>SO1</v>
          </cell>
          <cell r="D107" t="str">
            <v>Cogeneration</v>
          </cell>
          <cell r="E107" t="str">
            <v>Cathy Mendoza</v>
          </cell>
          <cell r="F107" t="str">
            <v>Terminated</v>
          </cell>
          <cell r="G107">
            <v>33158</v>
          </cell>
          <cell r="H107">
            <v>15</v>
          </cell>
          <cell r="I107">
            <v>33379</v>
          </cell>
          <cell r="J107">
            <v>33379</v>
          </cell>
          <cell r="K107">
            <v>35674</v>
          </cell>
          <cell r="M107">
            <v>1400</v>
          </cell>
          <cell r="N107">
            <v>15</v>
          </cell>
          <cell r="O107">
            <v>1415</v>
          </cell>
          <cell r="Q107">
            <v>1400</v>
          </cell>
          <cell r="R107">
            <v>1400</v>
          </cell>
          <cell r="S107">
            <v>1415</v>
          </cell>
        </row>
        <row r="108">
          <cell r="A108">
            <v>2149</v>
          </cell>
          <cell r="B108" t="str">
            <v>CAL Poly University, Pomona</v>
          </cell>
          <cell r="C108" t="str">
            <v>SO3</v>
          </cell>
          <cell r="D108" t="str">
            <v>Cogeneration</v>
          </cell>
          <cell r="E108" t="str">
            <v>Cathy Mendoza</v>
          </cell>
          <cell r="F108" t="str">
            <v>Active</v>
          </cell>
          <cell r="G108">
            <v>31559</v>
          </cell>
          <cell r="H108">
            <v>1</v>
          </cell>
          <cell r="I108">
            <v>32023</v>
          </cell>
          <cell r="J108">
            <v>32023</v>
          </cell>
          <cell r="N108">
            <v>115</v>
          </cell>
          <cell r="O108">
            <v>115</v>
          </cell>
          <cell r="S108">
            <v>115</v>
          </cell>
        </row>
        <row r="109">
          <cell r="A109">
            <v>2155</v>
          </cell>
          <cell r="B109" t="str">
            <v>Chevron USA</v>
          </cell>
          <cell r="C109" t="str">
            <v>SO1</v>
          </cell>
          <cell r="D109" t="str">
            <v>Cogeneration</v>
          </cell>
          <cell r="E109" t="str">
            <v>David R Cox</v>
          </cell>
          <cell r="F109" t="str">
            <v>Active</v>
          </cell>
          <cell r="G109">
            <v>31418</v>
          </cell>
          <cell r="H109">
            <v>1</v>
          </cell>
          <cell r="I109">
            <v>32140</v>
          </cell>
          <cell r="J109">
            <v>32140</v>
          </cell>
          <cell r="N109">
            <v>76700</v>
          </cell>
          <cell r="O109">
            <v>76700</v>
          </cell>
          <cell r="S109">
            <v>76700</v>
          </cell>
        </row>
        <row r="110">
          <cell r="A110">
            <v>2163</v>
          </cell>
          <cell r="B110" t="str">
            <v>Henry Mayo Newhall Memorial Hospital</v>
          </cell>
          <cell r="C110" t="str">
            <v>SO1</v>
          </cell>
          <cell r="D110" t="str">
            <v>Cogeneration</v>
          </cell>
          <cell r="E110" t="str">
            <v>Bruce McCarthy</v>
          </cell>
          <cell r="F110" t="str">
            <v>Terminated</v>
          </cell>
          <cell r="G110">
            <v>31338</v>
          </cell>
          <cell r="H110">
            <v>1</v>
          </cell>
          <cell r="I110">
            <v>31831</v>
          </cell>
          <cell r="J110">
            <v>31831</v>
          </cell>
          <cell r="K110">
            <v>38442</v>
          </cell>
          <cell r="N110">
            <v>450</v>
          </cell>
          <cell r="O110">
            <v>450</v>
          </cell>
          <cell r="S110">
            <v>450</v>
          </cell>
        </row>
        <row r="111">
          <cell r="A111">
            <v>2169</v>
          </cell>
          <cell r="B111" t="str">
            <v>Rio Hondo Community College</v>
          </cell>
          <cell r="C111" t="str">
            <v>SO1</v>
          </cell>
          <cell r="D111" t="str">
            <v>Cogeneration</v>
          </cell>
          <cell r="E111" t="str">
            <v>Michele Walker</v>
          </cell>
          <cell r="F111" t="str">
            <v>Terminated</v>
          </cell>
          <cell r="G111">
            <v>32216</v>
          </cell>
          <cell r="H111">
            <v>1</v>
          </cell>
          <cell r="I111">
            <v>32288</v>
          </cell>
          <cell r="J111">
            <v>32288</v>
          </cell>
          <cell r="K111">
            <v>35670</v>
          </cell>
          <cell r="N111">
            <v>450</v>
          </cell>
          <cell r="O111">
            <v>450</v>
          </cell>
          <cell r="S111">
            <v>450</v>
          </cell>
        </row>
        <row r="112">
          <cell r="A112">
            <v>2178</v>
          </cell>
          <cell r="B112" t="str">
            <v>Claremont Club</v>
          </cell>
          <cell r="C112" t="str">
            <v>SO1</v>
          </cell>
          <cell r="D112" t="str">
            <v>Cogeneration</v>
          </cell>
          <cell r="E112" t="str">
            <v>Michele Walker</v>
          </cell>
          <cell r="F112" t="str">
            <v>Active</v>
          </cell>
          <cell r="G112">
            <v>31987</v>
          </cell>
          <cell r="H112">
            <v>1</v>
          </cell>
          <cell r="I112">
            <v>32338</v>
          </cell>
          <cell r="J112">
            <v>32338</v>
          </cell>
          <cell r="N112">
            <v>180</v>
          </cell>
          <cell r="O112">
            <v>180</v>
          </cell>
          <cell r="S112">
            <v>180</v>
          </cell>
        </row>
        <row r="113">
          <cell r="A113">
            <v>2180</v>
          </cell>
          <cell r="B113" t="str">
            <v>Co of Los Angeles - Pitchess Honor Ranch</v>
          </cell>
          <cell r="C113" t="str">
            <v>SO2</v>
          </cell>
          <cell r="D113" t="str">
            <v>Cogeneration</v>
          </cell>
          <cell r="E113" t="str">
            <v>Cathy Mendoza</v>
          </cell>
          <cell r="F113" t="str">
            <v>Active</v>
          </cell>
          <cell r="G113">
            <v>31356</v>
          </cell>
          <cell r="H113">
            <v>30</v>
          </cell>
          <cell r="I113">
            <v>32338</v>
          </cell>
          <cell r="J113">
            <v>32461</v>
          </cell>
          <cell r="K113">
            <v>43417</v>
          </cell>
          <cell r="L113">
            <v>22204</v>
          </cell>
          <cell r="M113">
            <v>3505</v>
          </cell>
          <cell r="N113">
            <v>3000</v>
          </cell>
          <cell r="O113">
            <v>28709</v>
          </cell>
          <cell r="P113">
            <v>22204</v>
          </cell>
          <cell r="Q113">
            <v>3505</v>
          </cell>
          <cell r="R113">
            <v>25709</v>
          </cell>
          <cell r="S113">
            <v>28709</v>
          </cell>
        </row>
        <row r="114">
          <cell r="A114">
            <v>2182</v>
          </cell>
          <cell r="B114" t="str">
            <v>Cerritos College</v>
          </cell>
          <cell r="C114" t="str">
            <v>SO3</v>
          </cell>
          <cell r="D114" t="str">
            <v>Cogeneration</v>
          </cell>
          <cell r="E114" t="str">
            <v>Cathy Mendoza</v>
          </cell>
          <cell r="F114" t="str">
            <v>Active</v>
          </cell>
          <cell r="G114">
            <v>31324</v>
          </cell>
          <cell r="H114">
            <v>1</v>
          </cell>
          <cell r="I114">
            <v>31412</v>
          </cell>
          <cell r="J114">
            <v>31412</v>
          </cell>
          <cell r="N114">
            <v>150</v>
          </cell>
          <cell r="O114">
            <v>150</v>
          </cell>
          <cell r="S114">
            <v>150</v>
          </cell>
        </row>
        <row r="115">
          <cell r="A115">
            <v>2189</v>
          </cell>
          <cell r="B115" t="str">
            <v>L.A. Unified School District - Bell HS</v>
          </cell>
          <cell r="C115" t="str">
            <v>SO3</v>
          </cell>
          <cell r="D115" t="str">
            <v>Cogeneration</v>
          </cell>
          <cell r="E115" t="str">
            <v>Cynthia Shindle</v>
          </cell>
          <cell r="F115" t="str">
            <v>Terminated</v>
          </cell>
          <cell r="G115">
            <v>31993</v>
          </cell>
          <cell r="H115">
            <v>1</v>
          </cell>
          <cell r="I115">
            <v>32232</v>
          </cell>
          <cell r="J115">
            <v>32232</v>
          </cell>
          <cell r="K115">
            <v>35243</v>
          </cell>
          <cell r="N115">
            <v>60</v>
          </cell>
          <cell r="O115">
            <v>60</v>
          </cell>
          <cell r="S115">
            <v>60</v>
          </cell>
        </row>
        <row r="116">
          <cell r="A116">
            <v>2193</v>
          </cell>
          <cell r="B116" t="str">
            <v>Southern California Gas Company</v>
          </cell>
          <cell r="C116" t="str">
            <v>SO1</v>
          </cell>
          <cell r="D116" t="str">
            <v>Cogeneration</v>
          </cell>
          <cell r="E116" t="str">
            <v>Bruce McCarthy</v>
          </cell>
          <cell r="F116" t="str">
            <v>Terminated</v>
          </cell>
          <cell r="G116">
            <v>31681</v>
          </cell>
          <cell r="H116">
            <v>0</v>
          </cell>
          <cell r="I116">
            <v>32080</v>
          </cell>
          <cell r="J116">
            <v>32080</v>
          </cell>
          <cell r="K116">
            <v>38449</v>
          </cell>
          <cell r="N116">
            <v>550</v>
          </cell>
          <cell r="O116">
            <v>550</v>
          </cell>
          <cell r="S116">
            <v>550</v>
          </cell>
        </row>
        <row r="117">
          <cell r="A117">
            <v>2195</v>
          </cell>
          <cell r="B117" t="str">
            <v>County of Tulare Detention</v>
          </cell>
          <cell r="C117" t="str">
            <v>SO1</v>
          </cell>
          <cell r="D117" t="str">
            <v>Cogeneration</v>
          </cell>
          <cell r="E117" t="str">
            <v>Pam Snethen</v>
          </cell>
          <cell r="F117" t="str">
            <v>Active</v>
          </cell>
          <cell r="G117">
            <v>31601</v>
          </cell>
          <cell r="H117">
            <v>1</v>
          </cell>
          <cell r="I117">
            <v>31902</v>
          </cell>
          <cell r="N117">
            <v>550</v>
          </cell>
          <cell r="O117">
            <v>550</v>
          </cell>
          <cell r="S117">
            <v>550</v>
          </cell>
        </row>
        <row r="118">
          <cell r="A118">
            <v>2198</v>
          </cell>
          <cell r="B118" t="str">
            <v>Turbine Tech Inc.</v>
          </cell>
          <cell r="C118" t="str">
            <v>SO1</v>
          </cell>
          <cell r="D118" t="str">
            <v>Cogeneration</v>
          </cell>
          <cell r="E118" t="str">
            <v>Michele Walker</v>
          </cell>
          <cell r="F118" t="str">
            <v>Terminated</v>
          </cell>
          <cell r="G118">
            <v>31412</v>
          </cell>
          <cell r="H118">
            <v>1</v>
          </cell>
          <cell r="I118">
            <v>32486</v>
          </cell>
          <cell r="J118">
            <v>32486</v>
          </cell>
          <cell r="K118">
            <v>36331</v>
          </cell>
          <cell r="M118">
            <v>130</v>
          </cell>
          <cell r="N118">
            <v>20</v>
          </cell>
          <cell r="O118">
            <v>150</v>
          </cell>
          <cell r="Q118">
            <v>130</v>
          </cell>
          <cell r="R118">
            <v>130</v>
          </cell>
          <cell r="S118">
            <v>150</v>
          </cell>
        </row>
        <row r="119">
          <cell r="A119">
            <v>2199</v>
          </cell>
          <cell r="B119" t="str">
            <v>Fullerton Union Sch. Dist/Buena Park</v>
          </cell>
          <cell r="C119" t="str">
            <v>SO3</v>
          </cell>
          <cell r="D119" t="str">
            <v>Cogeneration</v>
          </cell>
          <cell r="E119" t="str">
            <v>Bruce McCarthy</v>
          </cell>
          <cell r="F119" t="str">
            <v>Terminated</v>
          </cell>
          <cell r="G119">
            <v>31867</v>
          </cell>
          <cell r="H119">
            <v>1</v>
          </cell>
          <cell r="I119">
            <v>32022</v>
          </cell>
          <cell r="J119">
            <v>32022</v>
          </cell>
          <cell r="K119">
            <v>38393</v>
          </cell>
          <cell r="N119">
            <v>75</v>
          </cell>
          <cell r="O119">
            <v>75</v>
          </cell>
          <cell r="S119">
            <v>75</v>
          </cell>
        </row>
        <row r="120">
          <cell r="A120">
            <v>2200</v>
          </cell>
          <cell r="B120" t="str">
            <v>Fullerton Union Sch. Dist/La Habra</v>
          </cell>
          <cell r="C120" t="str">
            <v>SO3</v>
          </cell>
          <cell r="D120" t="str">
            <v>Cogeneration</v>
          </cell>
          <cell r="E120" t="str">
            <v>Bruce McCarthy</v>
          </cell>
          <cell r="F120" t="str">
            <v>Terminated</v>
          </cell>
          <cell r="G120">
            <v>31867</v>
          </cell>
          <cell r="H120">
            <v>1</v>
          </cell>
          <cell r="I120">
            <v>32021</v>
          </cell>
          <cell r="J120">
            <v>32021</v>
          </cell>
          <cell r="K120">
            <v>38393</v>
          </cell>
          <cell r="N120">
            <v>75</v>
          </cell>
          <cell r="O120">
            <v>75</v>
          </cell>
          <cell r="S120">
            <v>75</v>
          </cell>
        </row>
        <row r="121">
          <cell r="A121">
            <v>2201</v>
          </cell>
          <cell r="B121" t="str">
            <v>Fullerton Union Sch. Dist/Sunny Hills</v>
          </cell>
          <cell r="C121" t="str">
            <v>SO3</v>
          </cell>
          <cell r="D121" t="str">
            <v>Cogeneration</v>
          </cell>
          <cell r="E121" t="str">
            <v>Bruce McCarthy</v>
          </cell>
          <cell r="F121" t="str">
            <v>Terminated</v>
          </cell>
          <cell r="G121">
            <v>31867</v>
          </cell>
          <cell r="H121">
            <v>1</v>
          </cell>
          <cell r="I121">
            <v>32022</v>
          </cell>
          <cell r="J121">
            <v>32022</v>
          </cell>
          <cell r="K121">
            <v>38393</v>
          </cell>
          <cell r="N121">
            <v>75</v>
          </cell>
          <cell r="O121">
            <v>75</v>
          </cell>
          <cell r="S121">
            <v>75</v>
          </cell>
        </row>
        <row r="122">
          <cell r="A122">
            <v>2204</v>
          </cell>
          <cell r="B122" t="str">
            <v>Pomona G. P. Inc.</v>
          </cell>
          <cell r="C122" t="str">
            <v>SO1</v>
          </cell>
          <cell r="D122" t="str">
            <v>Cogeneration</v>
          </cell>
          <cell r="E122" t="str">
            <v>Michele Walker</v>
          </cell>
          <cell r="F122" t="str">
            <v>Terminated</v>
          </cell>
          <cell r="G122">
            <v>31677</v>
          </cell>
          <cell r="H122">
            <v>1</v>
          </cell>
          <cell r="I122">
            <v>32054</v>
          </cell>
          <cell r="J122">
            <v>32054</v>
          </cell>
          <cell r="K122">
            <v>35338</v>
          </cell>
          <cell r="N122">
            <v>3300</v>
          </cell>
          <cell r="O122">
            <v>3300</v>
          </cell>
          <cell r="S122">
            <v>3300</v>
          </cell>
        </row>
        <row r="123">
          <cell r="A123">
            <v>2205</v>
          </cell>
          <cell r="B123" t="str">
            <v>E. F. Oxnard Incorporated</v>
          </cell>
          <cell r="C123" t="str">
            <v>NEG</v>
          </cell>
          <cell r="D123" t="str">
            <v>Cogeneration</v>
          </cell>
          <cell r="E123" t="str">
            <v>Pam Snethen</v>
          </cell>
          <cell r="F123" t="str">
            <v>Active</v>
          </cell>
          <cell r="G123">
            <v>31394</v>
          </cell>
          <cell r="H123">
            <v>30</v>
          </cell>
          <cell r="I123">
            <v>32976</v>
          </cell>
          <cell r="J123">
            <v>33018</v>
          </cell>
          <cell r="K123">
            <v>43975</v>
          </cell>
          <cell r="L123">
            <v>47700</v>
          </cell>
          <cell r="N123">
            <v>800</v>
          </cell>
          <cell r="O123">
            <v>48500</v>
          </cell>
          <cell r="P123">
            <v>47700</v>
          </cell>
          <cell r="R123">
            <v>47700</v>
          </cell>
          <cell r="S123">
            <v>48500</v>
          </cell>
        </row>
        <row r="124">
          <cell r="A124">
            <v>2206</v>
          </cell>
          <cell r="B124" t="str">
            <v>Berry Petroleum Company (Newhall I)</v>
          </cell>
          <cell r="C124" t="str">
            <v>SO2</v>
          </cell>
          <cell r="D124" t="str">
            <v>Cogeneration</v>
          </cell>
          <cell r="E124" t="str">
            <v>Michele Walker</v>
          </cell>
          <cell r="F124" t="str">
            <v>Active</v>
          </cell>
          <cell r="G124">
            <v>31401</v>
          </cell>
          <cell r="H124">
            <v>19</v>
          </cell>
          <cell r="I124">
            <v>32938</v>
          </cell>
          <cell r="J124">
            <v>32956</v>
          </cell>
          <cell r="K124">
            <v>39895</v>
          </cell>
          <cell r="L124">
            <v>19600</v>
          </cell>
          <cell r="M124">
            <v>1160</v>
          </cell>
          <cell r="N124">
            <v>1000</v>
          </cell>
          <cell r="O124">
            <v>21760</v>
          </cell>
          <cell r="P124">
            <v>19600</v>
          </cell>
          <cell r="Q124">
            <v>1160</v>
          </cell>
          <cell r="R124">
            <v>20760</v>
          </cell>
          <cell r="S124">
            <v>21760</v>
          </cell>
        </row>
        <row r="125">
          <cell r="A125">
            <v>2207</v>
          </cell>
          <cell r="B125" t="str">
            <v>Berry Petroeum Company (Newhall II)</v>
          </cell>
          <cell r="C125" t="str">
            <v>SO2</v>
          </cell>
          <cell r="D125" t="str">
            <v>Cogeneration</v>
          </cell>
          <cell r="E125" t="str">
            <v>Michele Walker</v>
          </cell>
          <cell r="F125" t="str">
            <v>Terminated</v>
          </cell>
          <cell r="G125">
            <v>31401</v>
          </cell>
          <cell r="H125">
            <v>12</v>
          </cell>
          <cell r="I125">
            <v>32994</v>
          </cell>
          <cell r="J125">
            <v>33024</v>
          </cell>
          <cell r="K125">
            <v>37406</v>
          </cell>
          <cell r="L125">
            <v>19600</v>
          </cell>
          <cell r="M125">
            <v>1160</v>
          </cell>
          <cell r="N125">
            <v>1000</v>
          </cell>
          <cell r="O125">
            <v>21760</v>
          </cell>
          <cell r="P125">
            <v>19600</v>
          </cell>
          <cell r="Q125">
            <v>1160</v>
          </cell>
          <cell r="R125">
            <v>20760</v>
          </cell>
          <cell r="S125">
            <v>21760</v>
          </cell>
        </row>
        <row r="126">
          <cell r="A126">
            <v>2210</v>
          </cell>
          <cell r="B126" t="str">
            <v>Crimson Resource Management</v>
          </cell>
          <cell r="C126" t="str">
            <v>SO1</v>
          </cell>
          <cell r="D126" t="str">
            <v>Cogeneration</v>
          </cell>
          <cell r="E126" t="str">
            <v>Cathy Mendoza</v>
          </cell>
          <cell r="F126" t="str">
            <v>Active</v>
          </cell>
          <cell r="G126">
            <v>31442</v>
          </cell>
          <cell r="H126">
            <v>1</v>
          </cell>
          <cell r="I126">
            <v>31587</v>
          </cell>
          <cell r="J126">
            <v>31587</v>
          </cell>
          <cell r="M126">
            <v>164</v>
          </cell>
          <cell r="N126">
            <v>336</v>
          </cell>
          <cell r="O126">
            <v>500</v>
          </cell>
          <cell r="Q126">
            <v>164</v>
          </cell>
          <cell r="R126">
            <v>164</v>
          </cell>
          <cell r="S126">
            <v>500</v>
          </cell>
        </row>
        <row r="127">
          <cell r="A127">
            <v>2212</v>
          </cell>
          <cell r="B127" t="str">
            <v>Twin Palms Care Center</v>
          </cell>
          <cell r="C127" t="str">
            <v>SO3</v>
          </cell>
          <cell r="D127" t="str">
            <v>Cogeneration</v>
          </cell>
          <cell r="E127" t="str">
            <v>Bruce McCarthy</v>
          </cell>
          <cell r="F127" t="str">
            <v>Terminated</v>
          </cell>
          <cell r="G127">
            <v>31453</v>
          </cell>
          <cell r="H127">
            <v>1</v>
          </cell>
          <cell r="I127">
            <v>31589</v>
          </cell>
          <cell r="J127">
            <v>31589</v>
          </cell>
          <cell r="K127">
            <v>38343</v>
          </cell>
          <cell r="N127">
            <v>60</v>
          </cell>
          <cell r="O127">
            <v>60</v>
          </cell>
          <cell r="S127">
            <v>60</v>
          </cell>
        </row>
        <row r="128">
          <cell r="A128">
            <v>2213</v>
          </cell>
          <cell r="B128" t="str">
            <v>Rancho Simi Recreation &amp; Park #1</v>
          </cell>
          <cell r="C128" t="str">
            <v>SO3</v>
          </cell>
          <cell r="D128" t="str">
            <v>Cogeneration</v>
          </cell>
          <cell r="E128" t="str">
            <v>Anthony F Blakemore</v>
          </cell>
          <cell r="F128" t="str">
            <v>Active</v>
          </cell>
          <cell r="G128">
            <v>31566</v>
          </cell>
          <cell r="H128">
            <v>1</v>
          </cell>
          <cell r="I128">
            <v>31603</v>
          </cell>
          <cell r="J128">
            <v>31603</v>
          </cell>
          <cell r="N128">
            <v>60</v>
          </cell>
          <cell r="O128">
            <v>60</v>
          </cell>
          <cell r="S128">
            <v>60</v>
          </cell>
        </row>
        <row r="129">
          <cell r="A129">
            <v>2215</v>
          </cell>
          <cell r="B129" t="str">
            <v>Mobil Oil Corporation #1</v>
          </cell>
          <cell r="C129" t="str">
            <v>NEG</v>
          </cell>
          <cell r="D129" t="str">
            <v>Cogeneration</v>
          </cell>
          <cell r="E129" t="str">
            <v>Michele Walker</v>
          </cell>
          <cell r="F129" t="str">
            <v>Active</v>
          </cell>
          <cell r="G129">
            <v>32113</v>
          </cell>
          <cell r="H129">
            <v>0</v>
          </cell>
          <cell r="I129">
            <v>30437</v>
          </cell>
          <cell r="J129">
            <v>30437</v>
          </cell>
          <cell r="N129">
            <v>41900</v>
          </cell>
          <cell r="O129">
            <v>41900</v>
          </cell>
          <cell r="S129">
            <v>41900</v>
          </cell>
        </row>
        <row r="130">
          <cell r="A130">
            <v>2217</v>
          </cell>
          <cell r="B130" t="str">
            <v>San Bernardino Unif.Sch.Dist. - Cajon HS</v>
          </cell>
          <cell r="C130" t="str">
            <v>SO3</v>
          </cell>
          <cell r="D130" t="str">
            <v>Cogeneration</v>
          </cell>
          <cell r="E130" t="str">
            <v>David R Cox</v>
          </cell>
          <cell r="F130" t="str">
            <v>Active</v>
          </cell>
          <cell r="G130">
            <v>32290</v>
          </cell>
          <cell r="H130">
            <v>1</v>
          </cell>
          <cell r="I130">
            <v>32143</v>
          </cell>
          <cell r="J130">
            <v>32143</v>
          </cell>
          <cell r="N130">
            <v>75</v>
          </cell>
          <cell r="O130">
            <v>75</v>
          </cell>
          <cell r="S130">
            <v>75</v>
          </cell>
        </row>
        <row r="131">
          <cell r="A131">
            <v>2219</v>
          </cell>
          <cell r="B131" t="str">
            <v>Chaffey U.S.D./Ontario High School</v>
          </cell>
          <cell r="C131" t="str">
            <v>SO3</v>
          </cell>
          <cell r="D131" t="str">
            <v>Cogeneration</v>
          </cell>
          <cell r="E131" t="str">
            <v>Anthony F Blakemore</v>
          </cell>
          <cell r="F131" t="str">
            <v>Active</v>
          </cell>
          <cell r="G131">
            <v>31519</v>
          </cell>
          <cell r="H131">
            <v>1</v>
          </cell>
          <cell r="I131">
            <v>31594</v>
          </cell>
          <cell r="J131">
            <v>31594</v>
          </cell>
          <cell r="N131">
            <v>75</v>
          </cell>
          <cell r="O131">
            <v>75</v>
          </cell>
          <cell r="S131">
            <v>75</v>
          </cell>
        </row>
        <row r="132">
          <cell r="A132">
            <v>2220</v>
          </cell>
          <cell r="B132" t="str">
            <v>San Bernardino U,H.S.-S. Bern. H.S.</v>
          </cell>
          <cell r="C132" t="str">
            <v>SO3</v>
          </cell>
          <cell r="D132" t="str">
            <v>Cogeneration</v>
          </cell>
          <cell r="E132" t="str">
            <v>David R Cox</v>
          </cell>
          <cell r="F132" t="str">
            <v>Active</v>
          </cell>
          <cell r="G132">
            <v>32290</v>
          </cell>
          <cell r="H132">
            <v>1</v>
          </cell>
          <cell r="I132">
            <v>32143</v>
          </cell>
          <cell r="J132">
            <v>32143</v>
          </cell>
          <cell r="N132">
            <v>75</v>
          </cell>
          <cell r="O132">
            <v>75</v>
          </cell>
          <cell r="S132">
            <v>75</v>
          </cell>
        </row>
        <row r="133">
          <cell r="A133">
            <v>2223</v>
          </cell>
          <cell r="B133" t="str">
            <v>So Calif Presbyterian Homes (Regents Pt)</v>
          </cell>
          <cell r="C133" t="str">
            <v>SO3</v>
          </cell>
          <cell r="D133" t="str">
            <v>Cogeneration</v>
          </cell>
          <cell r="E133" t="str">
            <v>Michele Walker</v>
          </cell>
          <cell r="F133" t="str">
            <v>Inactive</v>
          </cell>
          <cell r="G133">
            <v>32099</v>
          </cell>
          <cell r="H133">
            <v>1</v>
          </cell>
          <cell r="I133">
            <v>32112</v>
          </cell>
          <cell r="J133">
            <v>32112</v>
          </cell>
          <cell r="N133">
            <v>75</v>
          </cell>
          <cell r="O133">
            <v>75</v>
          </cell>
          <cell r="S133">
            <v>75</v>
          </cell>
        </row>
        <row r="134">
          <cell r="A134">
            <v>2224</v>
          </cell>
          <cell r="B134" t="str">
            <v>Berry Petroleum Company (Newhall II)</v>
          </cell>
          <cell r="C134" t="str">
            <v>RSO1</v>
          </cell>
          <cell r="D134" t="str">
            <v>Cogeneration</v>
          </cell>
          <cell r="E134" t="str">
            <v>Michele Walker</v>
          </cell>
          <cell r="F134" t="str">
            <v>Active</v>
          </cell>
          <cell r="G134">
            <v>37574</v>
          </cell>
          <cell r="H134">
            <v>1</v>
          </cell>
          <cell r="I134">
            <v>37644</v>
          </cell>
          <cell r="J134">
            <v>37644</v>
          </cell>
          <cell r="K134">
            <v>40178</v>
          </cell>
          <cell r="M134">
            <v>19800</v>
          </cell>
          <cell r="O134">
            <v>19800</v>
          </cell>
          <cell r="Q134">
            <v>19800</v>
          </cell>
          <cell r="R134">
            <v>19800</v>
          </cell>
          <cell r="S134">
            <v>19800</v>
          </cell>
        </row>
        <row r="135">
          <cell r="A135">
            <v>2229</v>
          </cell>
          <cell r="B135" t="str">
            <v>Orange U.S.D. (El Modena High School)</v>
          </cell>
          <cell r="C135" t="str">
            <v>SO3</v>
          </cell>
          <cell r="D135" t="str">
            <v>Cogeneration</v>
          </cell>
          <cell r="E135" t="str">
            <v>Cathy Mendoza</v>
          </cell>
          <cell r="F135" t="str">
            <v>Terminated</v>
          </cell>
          <cell r="G135">
            <v>31629</v>
          </cell>
          <cell r="H135">
            <v>1</v>
          </cell>
          <cell r="I135">
            <v>31540</v>
          </cell>
          <cell r="J135">
            <v>31540</v>
          </cell>
          <cell r="K135">
            <v>36527</v>
          </cell>
          <cell r="N135">
            <v>75</v>
          </cell>
          <cell r="O135">
            <v>75</v>
          </cell>
          <cell r="S135">
            <v>75</v>
          </cell>
        </row>
        <row r="136">
          <cell r="A136">
            <v>2231</v>
          </cell>
          <cell r="B136" t="str">
            <v>Claremont Unified School District</v>
          </cell>
          <cell r="C136" t="str">
            <v>SO3</v>
          </cell>
          <cell r="D136" t="str">
            <v>Cogeneration</v>
          </cell>
          <cell r="E136" t="str">
            <v>Bruce McCarthy</v>
          </cell>
          <cell r="F136" t="str">
            <v>Terminated</v>
          </cell>
          <cell r="G136">
            <v>31890</v>
          </cell>
          <cell r="H136">
            <v>1</v>
          </cell>
          <cell r="I136">
            <v>32021</v>
          </cell>
          <cell r="J136">
            <v>32021</v>
          </cell>
          <cell r="K136">
            <v>36316</v>
          </cell>
          <cell r="N136">
            <v>75</v>
          </cell>
          <cell r="O136">
            <v>75</v>
          </cell>
          <cell r="S136">
            <v>75</v>
          </cell>
        </row>
        <row r="137">
          <cell r="A137">
            <v>2235</v>
          </cell>
          <cell r="B137" t="str">
            <v>California State Univ. Long Beach (Pool)</v>
          </cell>
          <cell r="C137" t="str">
            <v>SO1</v>
          </cell>
          <cell r="D137" t="str">
            <v>Cogeneration</v>
          </cell>
          <cell r="E137" t="str">
            <v>Pam Snethen</v>
          </cell>
          <cell r="F137" t="str">
            <v>Active</v>
          </cell>
          <cell r="G137">
            <v>31901</v>
          </cell>
          <cell r="H137">
            <v>0</v>
          </cell>
          <cell r="I137">
            <v>31928</v>
          </cell>
          <cell r="J137">
            <v>31928</v>
          </cell>
          <cell r="N137">
            <v>200</v>
          </cell>
          <cell r="O137">
            <v>200</v>
          </cell>
          <cell r="S137">
            <v>200</v>
          </cell>
        </row>
        <row r="138">
          <cell r="A138">
            <v>2236</v>
          </cell>
          <cell r="B138" t="str">
            <v>Rancho Simi Recreation &amp; Park#2</v>
          </cell>
          <cell r="C138" t="str">
            <v>SO3</v>
          </cell>
          <cell r="D138" t="str">
            <v>Cogeneration</v>
          </cell>
          <cell r="E138" t="str">
            <v>Anthony F Blakemore</v>
          </cell>
          <cell r="F138" t="str">
            <v>Active</v>
          </cell>
          <cell r="G138">
            <v>31566</v>
          </cell>
          <cell r="H138">
            <v>1</v>
          </cell>
          <cell r="I138">
            <v>31573</v>
          </cell>
          <cell r="J138">
            <v>31573</v>
          </cell>
          <cell r="N138">
            <v>60</v>
          </cell>
          <cell r="O138">
            <v>60</v>
          </cell>
          <cell r="S138">
            <v>60</v>
          </cell>
        </row>
        <row r="139">
          <cell r="A139">
            <v>2238</v>
          </cell>
          <cell r="B139" t="str">
            <v>Andrew G. Hammitt</v>
          </cell>
          <cell r="C139" t="str">
            <v>SO3</v>
          </cell>
          <cell r="D139" t="str">
            <v>Cogeneration</v>
          </cell>
          <cell r="E139" t="str">
            <v>Bruce McCarthy</v>
          </cell>
          <cell r="F139" t="str">
            <v>Terminated</v>
          </cell>
          <cell r="G139">
            <v>31905</v>
          </cell>
          <cell r="H139">
            <v>1</v>
          </cell>
          <cell r="I139">
            <v>32709</v>
          </cell>
          <cell r="J139">
            <v>32709</v>
          </cell>
          <cell r="K139">
            <v>36515</v>
          </cell>
          <cell r="N139">
            <v>20</v>
          </cell>
          <cell r="O139">
            <v>20</v>
          </cell>
          <cell r="S139">
            <v>20</v>
          </cell>
        </row>
        <row r="140">
          <cell r="A140">
            <v>2245</v>
          </cell>
          <cell r="B140" t="str">
            <v>College of the Canyons</v>
          </cell>
          <cell r="C140" t="str">
            <v>SO3</v>
          </cell>
          <cell r="D140" t="str">
            <v>Cogeneration</v>
          </cell>
          <cell r="E140" t="str">
            <v>Bruce McCarthy</v>
          </cell>
          <cell r="F140" t="str">
            <v>Terminated</v>
          </cell>
          <cell r="G140">
            <v>31964</v>
          </cell>
          <cell r="H140">
            <v>1</v>
          </cell>
          <cell r="I140">
            <v>32024</v>
          </cell>
          <cell r="J140">
            <v>32024</v>
          </cell>
          <cell r="K140">
            <v>37714</v>
          </cell>
          <cell r="N140">
            <v>60</v>
          </cell>
          <cell r="O140">
            <v>60</v>
          </cell>
          <cell r="S140">
            <v>60</v>
          </cell>
        </row>
        <row r="141">
          <cell r="A141">
            <v>2248</v>
          </cell>
          <cell r="B141" t="str">
            <v>Hilton Costa Mesa</v>
          </cell>
          <cell r="C141" t="str">
            <v>SO1</v>
          </cell>
          <cell r="D141" t="str">
            <v>Cogeneration</v>
          </cell>
          <cell r="E141" t="str">
            <v>Cathy Mendoza</v>
          </cell>
          <cell r="F141" t="str">
            <v>Terminated</v>
          </cell>
          <cell r="G141">
            <v>31939</v>
          </cell>
          <cell r="H141">
            <v>1</v>
          </cell>
          <cell r="I141">
            <v>31943</v>
          </cell>
          <cell r="J141">
            <v>31943</v>
          </cell>
          <cell r="K141">
            <v>38551</v>
          </cell>
          <cell r="N141">
            <v>460</v>
          </cell>
          <cell r="O141">
            <v>460</v>
          </cell>
          <cell r="S141">
            <v>460</v>
          </cell>
        </row>
        <row r="142">
          <cell r="A142">
            <v>2252</v>
          </cell>
          <cell r="B142" t="str">
            <v>Western Rock Products Inc.</v>
          </cell>
          <cell r="C142" t="str">
            <v>SO1</v>
          </cell>
          <cell r="D142" t="str">
            <v>Cogeneration</v>
          </cell>
          <cell r="E142" t="str">
            <v>Cynthia Shindle</v>
          </cell>
          <cell r="F142" t="str">
            <v>Terminated</v>
          </cell>
          <cell r="G142">
            <v>32713</v>
          </cell>
          <cell r="H142">
            <v>1</v>
          </cell>
          <cell r="I142">
            <v>31868</v>
          </cell>
          <cell r="J142">
            <v>31868</v>
          </cell>
          <cell r="K142">
            <v>34912</v>
          </cell>
          <cell r="N142">
            <v>250</v>
          </cell>
          <cell r="O142">
            <v>250</v>
          </cell>
          <cell r="S142">
            <v>250</v>
          </cell>
        </row>
        <row r="143">
          <cell r="A143">
            <v>2258</v>
          </cell>
          <cell r="B143" t="str">
            <v>Vanguard Energy Systems</v>
          </cell>
          <cell r="C143" t="str">
            <v>SO3</v>
          </cell>
          <cell r="D143" t="str">
            <v>Cogeneration</v>
          </cell>
          <cell r="E143" t="str">
            <v>Anthony F Blakemore</v>
          </cell>
          <cell r="F143" t="str">
            <v>Active</v>
          </cell>
          <cell r="G143">
            <v>31749</v>
          </cell>
          <cell r="H143">
            <v>30</v>
          </cell>
          <cell r="I143">
            <v>31792</v>
          </cell>
          <cell r="J143">
            <v>31792</v>
          </cell>
          <cell r="K143">
            <v>42749</v>
          </cell>
          <cell r="N143">
            <v>85</v>
          </cell>
          <cell r="O143">
            <v>85</v>
          </cell>
          <cell r="S143">
            <v>85</v>
          </cell>
        </row>
        <row r="144">
          <cell r="A144">
            <v>2260</v>
          </cell>
          <cell r="B144" t="str">
            <v>Peterson Industries/D Points Maytag</v>
          </cell>
          <cell r="C144" t="str">
            <v>SO3</v>
          </cell>
          <cell r="D144" t="str">
            <v>Cogeneration</v>
          </cell>
          <cell r="E144" t="str">
            <v>Michele Walker</v>
          </cell>
          <cell r="F144" t="str">
            <v>Terminated</v>
          </cell>
          <cell r="G144">
            <v>31905</v>
          </cell>
          <cell r="H144">
            <v>1</v>
          </cell>
          <cell r="I144">
            <v>31929</v>
          </cell>
          <cell r="J144">
            <v>31929</v>
          </cell>
          <cell r="K144">
            <v>35171</v>
          </cell>
        </row>
        <row r="145">
          <cell r="A145">
            <v>2262</v>
          </cell>
          <cell r="B145" t="str">
            <v>Ridgewood Power (Sunnyside)</v>
          </cell>
          <cell r="C145" t="str">
            <v>SO3</v>
          </cell>
          <cell r="D145" t="str">
            <v>Cogeneration</v>
          </cell>
          <cell r="E145" t="str">
            <v>Michele Walker</v>
          </cell>
          <cell r="F145" t="str">
            <v>Inactive</v>
          </cell>
          <cell r="G145">
            <v>33445</v>
          </cell>
          <cell r="H145">
            <v>30</v>
          </cell>
          <cell r="I145">
            <v>33648</v>
          </cell>
          <cell r="J145">
            <v>33648</v>
          </cell>
          <cell r="K145">
            <v>44605</v>
          </cell>
          <cell r="N145">
            <v>50</v>
          </cell>
          <cell r="O145">
            <v>50</v>
          </cell>
          <cell r="S145">
            <v>50</v>
          </cell>
        </row>
        <row r="146">
          <cell r="A146">
            <v>2265</v>
          </cell>
          <cell r="B146" t="str">
            <v>Cogenic Energy Systems Inc. (Cal Lutheran)</v>
          </cell>
          <cell r="C146" t="str">
            <v>SO3</v>
          </cell>
          <cell r="D146" t="str">
            <v>Cogeneration</v>
          </cell>
          <cell r="E146" t="str">
            <v>Michele Walker</v>
          </cell>
          <cell r="F146" t="str">
            <v>Inactive</v>
          </cell>
          <cell r="G146">
            <v>31994</v>
          </cell>
          <cell r="H146">
            <v>1</v>
          </cell>
          <cell r="I146">
            <v>32273</v>
          </cell>
          <cell r="J146">
            <v>32273</v>
          </cell>
          <cell r="N146">
            <v>99</v>
          </cell>
          <cell r="O146">
            <v>99</v>
          </cell>
          <cell r="S146">
            <v>99</v>
          </cell>
        </row>
        <row r="147">
          <cell r="A147">
            <v>2266</v>
          </cell>
          <cell r="B147" t="str">
            <v>Transamerican Plastics Corp.</v>
          </cell>
          <cell r="C147" t="str">
            <v>SO1</v>
          </cell>
          <cell r="D147" t="str">
            <v>Cogeneration</v>
          </cell>
          <cell r="E147" t="str">
            <v>Michele Walker</v>
          </cell>
          <cell r="F147" t="str">
            <v>Terminated</v>
          </cell>
          <cell r="G147">
            <v>31935</v>
          </cell>
          <cell r="H147">
            <v>1</v>
          </cell>
          <cell r="I147">
            <v>31993</v>
          </cell>
          <cell r="J147">
            <v>31993</v>
          </cell>
          <cell r="K147">
            <v>35243</v>
          </cell>
          <cell r="N147">
            <v>340</v>
          </cell>
          <cell r="O147">
            <v>340</v>
          </cell>
          <cell r="S147">
            <v>340</v>
          </cell>
        </row>
        <row r="148">
          <cell r="A148">
            <v>2268</v>
          </cell>
          <cell r="B148" t="str">
            <v>Conejo Valley U.S.D. (Newbury Pk H.S.)</v>
          </cell>
          <cell r="C148" t="str">
            <v>SO3</v>
          </cell>
          <cell r="D148" t="str">
            <v>Cogeneration</v>
          </cell>
          <cell r="E148" t="str">
            <v>David R Cox</v>
          </cell>
          <cell r="F148" t="str">
            <v>Active</v>
          </cell>
          <cell r="G148">
            <v>31930</v>
          </cell>
          <cell r="H148">
            <v>1</v>
          </cell>
          <cell r="I148">
            <v>31933</v>
          </cell>
          <cell r="J148">
            <v>31933</v>
          </cell>
          <cell r="N148">
            <v>75</v>
          </cell>
          <cell r="O148">
            <v>75</v>
          </cell>
          <cell r="S148">
            <v>75</v>
          </cell>
        </row>
        <row r="149">
          <cell r="A149">
            <v>2269</v>
          </cell>
          <cell r="B149" t="str">
            <v>Vanguard Energy Systems</v>
          </cell>
          <cell r="C149" t="str">
            <v>SO3</v>
          </cell>
          <cell r="D149" t="str">
            <v>Cogeneration</v>
          </cell>
          <cell r="E149" t="str">
            <v>Cathy Mendoza</v>
          </cell>
          <cell r="F149" t="str">
            <v>Terminated</v>
          </cell>
          <cell r="G149">
            <v>32058</v>
          </cell>
          <cell r="H149">
            <v>1</v>
          </cell>
          <cell r="I149">
            <v>32174</v>
          </cell>
          <cell r="J149">
            <v>32174</v>
          </cell>
          <cell r="K149">
            <v>38470</v>
          </cell>
          <cell r="N149">
            <v>100</v>
          </cell>
          <cell r="O149">
            <v>100</v>
          </cell>
          <cell r="S149">
            <v>100</v>
          </cell>
        </row>
        <row r="150">
          <cell r="A150">
            <v>2273</v>
          </cell>
          <cell r="B150" t="str">
            <v>Clarke &amp; Rush Mechanical (Whittier Cllg)</v>
          </cell>
          <cell r="C150" t="str">
            <v>SO3</v>
          </cell>
          <cell r="D150" t="str">
            <v>Cogeneration</v>
          </cell>
          <cell r="E150" t="str">
            <v>Anthony F Blakemore</v>
          </cell>
          <cell r="F150" t="str">
            <v>Terminated</v>
          </cell>
          <cell r="G150">
            <v>32245</v>
          </cell>
          <cell r="H150">
            <v>1</v>
          </cell>
          <cell r="I150">
            <v>32283</v>
          </cell>
          <cell r="J150">
            <v>32283</v>
          </cell>
          <cell r="N150">
            <v>60</v>
          </cell>
          <cell r="O150">
            <v>60</v>
          </cell>
          <cell r="S150">
            <v>60</v>
          </cell>
        </row>
        <row r="151">
          <cell r="A151">
            <v>2276</v>
          </cell>
          <cell r="B151" t="str">
            <v>Visalia Unif School Dist-Golden West HS</v>
          </cell>
          <cell r="C151" t="str">
            <v>SO3</v>
          </cell>
          <cell r="D151" t="str">
            <v>Cogeneration</v>
          </cell>
          <cell r="E151" t="str">
            <v>Cathy Mendoza</v>
          </cell>
          <cell r="F151" t="str">
            <v>Terminated</v>
          </cell>
          <cell r="G151">
            <v>31876</v>
          </cell>
          <cell r="H151">
            <v>1</v>
          </cell>
          <cell r="I151">
            <v>31907</v>
          </cell>
          <cell r="J151">
            <v>31907</v>
          </cell>
          <cell r="K151">
            <v>35531</v>
          </cell>
          <cell r="N151">
            <v>60</v>
          </cell>
          <cell r="O151">
            <v>60</v>
          </cell>
          <cell r="S151">
            <v>60</v>
          </cell>
        </row>
        <row r="152">
          <cell r="A152">
            <v>2278</v>
          </cell>
          <cell r="B152" t="str">
            <v>Santa Monica Hotel Assoc. Ltd.</v>
          </cell>
          <cell r="C152" t="str">
            <v>SO1</v>
          </cell>
          <cell r="D152" t="str">
            <v>Cogeneration</v>
          </cell>
          <cell r="E152" t="str">
            <v>Bruce McCarthy</v>
          </cell>
          <cell r="F152" t="str">
            <v>Terminated</v>
          </cell>
          <cell r="G152">
            <v>31964</v>
          </cell>
          <cell r="H152">
            <v>1</v>
          </cell>
          <cell r="I152">
            <v>32829</v>
          </cell>
          <cell r="J152">
            <v>32829</v>
          </cell>
          <cell r="K152">
            <v>36801</v>
          </cell>
          <cell r="M152">
            <v>150</v>
          </cell>
          <cell r="N152">
            <v>800</v>
          </cell>
          <cell r="O152">
            <v>950</v>
          </cell>
          <cell r="Q152">
            <v>150</v>
          </cell>
          <cell r="R152">
            <v>150</v>
          </cell>
          <cell r="S152">
            <v>950</v>
          </cell>
        </row>
        <row r="153">
          <cell r="A153">
            <v>2283</v>
          </cell>
          <cell r="B153" t="str">
            <v>Los Alamitos U.S.D. (Los Alamitos H.S.)</v>
          </cell>
          <cell r="C153" t="str">
            <v>SO3</v>
          </cell>
          <cell r="D153" t="str">
            <v>Cogeneration</v>
          </cell>
          <cell r="E153" t="str">
            <v>Cathy Mendoza</v>
          </cell>
          <cell r="F153" t="str">
            <v>Terminated</v>
          </cell>
          <cell r="G153">
            <v>32030</v>
          </cell>
          <cell r="H153">
            <v>1</v>
          </cell>
          <cell r="I153">
            <v>32082</v>
          </cell>
          <cell r="J153">
            <v>32082</v>
          </cell>
          <cell r="K153">
            <v>37045</v>
          </cell>
          <cell r="N153">
            <v>70</v>
          </cell>
          <cell r="O153">
            <v>70</v>
          </cell>
          <cell r="S153">
            <v>70</v>
          </cell>
        </row>
        <row r="154">
          <cell r="A154">
            <v>2284</v>
          </cell>
          <cell r="B154" t="str">
            <v>La Canada U.S.D. (La Canada H.S.)</v>
          </cell>
          <cell r="C154" t="str">
            <v>SO3</v>
          </cell>
          <cell r="D154" t="str">
            <v>Cogeneration</v>
          </cell>
          <cell r="E154" t="str">
            <v>Bruce McCarthy</v>
          </cell>
          <cell r="F154" t="str">
            <v>Terminated</v>
          </cell>
          <cell r="G154">
            <v>32001</v>
          </cell>
          <cell r="H154">
            <v>1</v>
          </cell>
          <cell r="I154">
            <v>32035</v>
          </cell>
          <cell r="J154">
            <v>32035</v>
          </cell>
          <cell r="K154">
            <v>37713</v>
          </cell>
          <cell r="N154">
            <v>120</v>
          </cell>
          <cell r="O154">
            <v>120</v>
          </cell>
          <cell r="S154">
            <v>120</v>
          </cell>
        </row>
        <row r="155">
          <cell r="A155">
            <v>2287</v>
          </cell>
          <cell r="B155" t="str">
            <v>Huntington Beach Union H.S. District</v>
          </cell>
          <cell r="C155" t="str">
            <v>SO3</v>
          </cell>
          <cell r="D155" t="str">
            <v>Cogeneration</v>
          </cell>
          <cell r="E155" t="str">
            <v>Bruce McCarthy</v>
          </cell>
          <cell r="F155" t="str">
            <v>Terminated</v>
          </cell>
          <cell r="G155">
            <v>32073</v>
          </cell>
          <cell r="H155">
            <v>1</v>
          </cell>
          <cell r="I155">
            <v>32115</v>
          </cell>
          <cell r="J155">
            <v>32115</v>
          </cell>
          <cell r="K155">
            <v>38666</v>
          </cell>
          <cell r="N155">
            <v>85</v>
          </cell>
          <cell r="O155">
            <v>85</v>
          </cell>
          <cell r="S155">
            <v>85</v>
          </cell>
        </row>
        <row r="156">
          <cell r="A156">
            <v>2300</v>
          </cell>
          <cell r="B156" t="str">
            <v>El Rancho High School</v>
          </cell>
          <cell r="C156" t="str">
            <v>SO3</v>
          </cell>
          <cell r="D156" t="str">
            <v>Cogeneration</v>
          </cell>
          <cell r="E156" t="str">
            <v>Bruce McCarthy</v>
          </cell>
          <cell r="F156" t="str">
            <v>Terminated</v>
          </cell>
          <cell r="G156">
            <v>32058</v>
          </cell>
          <cell r="H156">
            <v>1</v>
          </cell>
          <cell r="I156">
            <v>32096</v>
          </cell>
          <cell r="J156">
            <v>32096</v>
          </cell>
          <cell r="K156">
            <v>37804</v>
          </cell>
          <cell r="N156">
            <v>75</v>
          </cell>
          <cell r="O156">
            <v>75</v>
          </cell>
          <cell r="S156">
            <v>75</v>
          </cell>
        </row>
        <row r="157">
          <cell r="A157">
            <v>2303</v>
          </cell>
          <cell r="B157" t="str">
            <v>Hanford Joint Union H.S. District</v>
          </cell>
          <cell r="C157" t="str">
            <v>SO3</v>
          </cell>
          <cell r="D157" t="str">
            <v>Cogeneration</v>
          </cell>
          <cell r="E157" t="str">
            <v>Pam Snethen</v>
          </cell>
          <cell r="F157" t="str">
            <v>Active</v>
          </cell>
          <cell r="G157">
            <v>32073</v>
          </cell>
          <cell r="H157">
            <v>1</v>
          </cell>
          <cell r="I157">
            <v>32119</v>
          </cell>
          <cell r="J157">
            <v>32119</v>
          </cell>
          <cell r="K157">
            <v>38869</v>
          </cell>
          <cell r="N157">
            <v>60</v>
          </cell>
          <cell r="O157">
            <v>60</v>
          </cell>
          <cell r="S157">
            <v>60</v>
          </cell>
        </row>
        <row r="158">
          <cell r="A158">
            <v>2311</v>
          </cell>
          <cell r="B158" t="str">
            <v>Azusa Unified School District</v>
          </cell>
          <cell r="C158" t="str">
            <v>SO3</v>
          </cell>
          <cell r="D158" t="str">
            <v>Cogeneration</v>
          </cell>
          <cell r="E158" t="str">
            <v>Pam Snethen</v>
          </cell>
          <cell r="F158" t="str">
            <v>Active</v>
          </cell>
          <cell r="G158">
            <v>32079</v>
          </cell>
          <cell r="H158">
            <v>1</v>
          </cell>
          <cell r="I158">
            <v>32752</v>
          </cell>
          <cell r="J158">
            <v>32752</v>
          </cell>
          <cell r="N158">
            <v>70</v>
          </cell>
          <cell r="O158">
            <v>70</v>
          </cell>
          <cell r="S158">
            <v>70</v>
          </cell>
        </row>
        <row r="159">
          <cell r="A159">
            <v>2312</v>
          </cell>
          <cell r="B159" t="str">
            <v>Monrovia Unified School District</v>
          </cell>
          <cell r="C159" t="str">
            <v>SO3</v>
          </cell>
          <cell r="D159" t="str">
            <v>Cogeneration</v>
          </cell>
          <cell r="E159" t="str">
            <v>Pam Snethen</v>
          </cell>
          <cell r="F159" t="str">
            <v>Active</v>
          </cell>
          <cell r="G159">
            <v>32178</v>
          </cell>
          <cell r="H159">
            <v>1</v>
          </cell>
          <cell r="I159">
            <v>32324</v>
          </cell>
          <cell r="J159">
            <v>32324</v>
          </cell>
          <cell r="N159">
            <v>70</v>
          </cell>
          <cell r="O159">
            <v>70</v>
          </cell>
          <cell r="S159">
            <v>70</v>
          </cell>
        </row>
        <row r="160">
          <cell r="A160">
            <v>2314</v>
          </cell>
          <cell r="B160" t="str">
            <v>Ridgewood Power (Cal Tron Plating)</v>
          </cell>
          <cell r="C160" t="str">
            <v>SO3</v>
          </cell>
          <cell r="D160" t="str">
            <v>Cogeneration</v>
          </cell>
          <cell r="E160" t="str">
            <v>Michele Walker</v>
          </cell>
          <cell r="F160" t="str">
            <v>Inactive</v>
          </cell>
          <cell r="G160">
            <v>32035</v>
          </cell>
          <cell r="H160">
            <v>1</v>
          </cell>
          <cell r="I160">
            <v>32335</v>
          </cell>
          <cell r="J160">
            <v>32335</v>
          </cell>
          <cell r="N160">
            <v>60</v>
          </cell>
          <cell r="O160">
            <v>60</v>
          </cell>
          <cell r="S160">
            <v>60</v>
          </cell>
        </row>
        <row r="161">
          <cell r="A161">
            <v>2316</v>
          </cell>
          <cell r="B161" t="str">
            <v>American Private Power Ventures</v>
          </cell>
          <cell r="C161" t="str">
            <v>SO1</v>
          </cell>
          <cell r="D161" t="str">
            <v>Cogeneration</v>
          </cell>
          <cell r="E161" t="str">
            <v>Cathy Mendoza</v>
          </cell>
          <cell r="F161" t="str">
            <v>Terminated</v>
          </cell>
          <cell r="G161">
            <v>32332</v>
          </cell>
          <cell r="H161">
            <v>1</v>
          </cell>
          <cell r="I161">
            <v>32597</v>
          </cell>
          <cell r="J161">
            <v>32597</v>
          </cell>
          <cell r="K161">
            <v>35526</v>
          </cell>
          <cell r="M161">
            <v>300</v>
          </cell>
          <cell r="N161">
            <v>700</v>
          </cell>
          <cell r="O161">
            <v>1000</v>
          </cell>
          <cell r="Q161">
            <v>300</v>
          </cell>
          <cell r="R161">
            <v>300</v>
          </cell>
          <cell r="S161">
            <v>1000</v>
          </cell>
        </row>
        <row r="162">
          <cell r="A162">
            <v>2318</v>
          </cell>
          <cell r="B162" t="str">
            <v>Redlands YMCA</v>
          </cell>
          <cell r="C162" t="str">
            <v>SO3</v>
          </cell>
          <cell r="D162" t="str">
            <v>Cogeneration</v>
          </cell>
          <cell r="E162" t="str">
            <v>Bruce McCarthy</v>
          </cell>
          <cell r="F162" t="str">
            <v>Terminated</v>
          </cell>
          <cell r="G162">
            <v>32002</v>
          </cell>
          <cell r="H162">
            <v>1</v>
          </cell>
          <cell r="I162">
            <v>32048</v>
          </cell>
          <cell r="J162">
            <v>32048</v>
          </cell>
          <cell r="K162">
            <v>37672</v>
          </cell>
          <cell r="N162">
            <v>33</v>
          </cell>
          <cell r="O162">
            <v>33</v>
          </cell>
          <cell r="S162">
            <v>33</v>
          </cell>
        </row>
        <row r="163">
          <cell r="A163">
            <v>2323</v>
          </cell>
          <cell r="B163" t="str">
            <v>Ridgewood Power (Lake Arrowhead Hilton)</v>
          </cell>
          <cell r="C163" t="str">
            <v>SO1</v>
          </cell>
          <cell r="D163" t="str">
            <v>Cogeneration</v>
          </cell>
          <cell r="E163" t="str">
            <v>Michele Walker</v>
          </cell>
          <cell r="F163" t="str">
            <v>Inactive</v>
          </cell>
          <cell r="G163">
            <v>33130</v>
          </cell>
          <cell r="H163">
            <v>1</v>
          </cell>
          <cell r="I163">
            <v>32399</v>
          </cell>
          <cell r="J163">
            <v>32399</v>
          </cell>
          <cell r="K163">
            <v>44087</v>
          </cell>
          <cell r="N163">
            <v>280</v>
          </cell>
          <cell r="O163">
            <v>280</v>
          </cell>
          <cell r="S163">
            <v>280</v>
          </cell>
        </row>
        <row r="164">
          <cell r="A164">
            <v>2326</v>
          </cell>
          <cell r="B164" t="str">
            <v>Conejo Valley U.S.D. (Thousand Oaks)</v>
          </cell>
          <cell r="C164" t="str">
            <v>SO3</v>
          </cell>
          <cell r="D164" t="str">
            <v>Cogeneration</v>
          </cell>
          <cell r="E164" t="str">
            <v>David R Cox</v>
          </cell>
          <cell r="F164" t="str">
            <v>Active</v>
          </cell>
          <cell r="G164">
            <v>32113</v>
          </cell>
          <cell r="H164">
            <v>1</v>
          </cell>
          <cell r="I164">
            <v>32120</v>
          </cell>
          <cell r="J164">
            <v>32120</v>
          </cell>
          <cell r="N164">
            <v>75</v>
          </cell>
          <cell r="O164">
            <v>75</v>
          </cell>
          <cell r="S164">
            <v>75</v>
          </cell>
        </row>
        <row r="165">
          <cell r="A165">
            <v>2327</v>
          </cell>
          <cell r="B165" t="str">
            <v>Ridgewood Power (Safe Plating)</v>
          </cell>
          <cell r="C165" t="str">
            <v>SO3</v>
          </cell>
          <cell r="D165" t="str">
            <v>Cogeneration</v>
          </cell>
          <cell r="E165" t="str">
            <v>Michele Walker</v>
          </cell>
          <cell r="F165" t="str">
            <v>Inactive</v>
          </cell>
          <cell r="G165">
            <v>32119</v>
          </cell>
          <cell r="H165">
            <v>1</v>
          </cell>
          <cell r="I165">
            <v>32370</v>
          </cell>
          <cell r="J165">
            <v>32370</v>
          </cell>
          <cell r="N165">
            <v>100</v>
          </cell>
          <cell r="O165">
            <v>100</v>
          </cell>
          <cell r="S165">
            <v>100</v>
          </cell>
        </row>
        <row r="166">
          <cell r="A166">
            <v>2339</v>
          </cell>
          <cell r="B166" t="str">
            <v>Ridgewood Power (Foss Plating)</v>
          </cell>
          <cell r="C166" t="str">
            <v>SO3</v>
          </cell>
          <cell r="D166" t="str">
            <v>Cogeneration</v>
          </cell>
          <cell r="E166" t="str">
            <v>Michele Walker</v>
          </cell>
          <cell r="F166" t="str">
            <v>Terminated</v>
          </cell>
          <cell r="G166">
            <v>32119</v>
          </cell>
          <cell r="H166">
            <v>1</v>
          </cell>
          <cell r="I166">
            <v>32335</v>
          </cell>
          <cell r="J166">
            <v>32335</v>
          </cell>
          <cell r="K166">
            <v>38666</v>
          </cell>
          <cell r="N166">
            <v>100</v>
          </cell>
          <cell r="O166">
            <v>100</v>
          </cell>
          <cell r="S166">
            <v>100</v>
          </cell>
        </row>
        <row r="167">
          <cell r="A167">
            <v>2343</v>
          </cell>
          <cell r="B167" t="str">
            <v>Micro Utility Partners of America</v>
          </cell>
          <cell r="C167" t="str">
            <v>SO3</v>
          </cell>
          <cell r="D167" t="str">
            <v>Cogeneration</v>
          </cell>
          <cell r="E167" t="str">
            <v>Michele Walker</v>
          </cell>
          <cell r="F167" t="str">
            <v>Terminated</v>
          </cell>
          <cell r="G167">
            <v>32195</v>
          </cell>
          <cell r="H167">
            <v>1</v>
          </cell>
          <cell r="I167">
            <v>32573</v>
          </cell>
          <cell r="J167">
            <v>32573</v>
          </cell>
          <cell r="K167">
            <v>36636</v>
          </cell>
          <cell r="N167">
            <v>90</v>
          </cell>
          <cell r="O167">
            <v>90</v>
          </cell>
          <cell r="S167">
            <v>90</v>
          </cell>
        </row>
        <row r="168">
          <cell r="A168">
            <v>2344</v>
          </cell>
          <cell r="B168" t="str">
            <v>Arcadia U.S.D. - Arcadia High School</v>
          </cell>
          <cell r="C168" t="str">
            <v>SO3</v>
          </cell>
          <cell r="D168" t="str">
            <v>Cogeneration</v>
          </cell>
          <cell r="E168" t="str">
            <v>Michele Walker</v>
          </cell>
          <cell r="F168" t="str">
            <v>Active</v>
          </cell>
          <cell r="G168">
            <v>32160</v>
          </cell>
          <cell r="H168">
            <v>1</v>
          </cell>
          <cell r="I168">
            <v>32531</v>
          </cell>
          <cell r="J168">
            <v>32531</v>
          </cell>
          <cell r="N168">
            <v>70</v>
          </cell>
          <cell r="O168">
            <v>70</v>
          </cell>
          <cell r="S168">
            <v>70</v>
          </cell>
        </row>
        <row r="169">
          <cell r="A169">
            <v>2347</v>
          </cell>
          <cell r="B169" t="str">
            <v>Simmax Energy LLC - Shoreline</v>
          </cell>
          <cell r="C169" t="str">
            <v>SO3</v>
          </cell>
          <cell r="D169" t="str">
            <v>Cogeneration</v>
          </cell>
          <cell r="E169" t="str">
            <v>Michele Walker</v>
          </cell>
          <cell r="F169" t="str">
            <v>Terminated</v>
          </cell>
          <cell r="G169">
            <v>32496</v>
          </cell>
          <cell r="H169">
            <v>1</v>
          </cell>
          <cell r="I169">
            <v>32612</v>
          </cell>
          <cell r="J169">
            <v>32612</v>
          </cell>
          <cell r="K169">
            <v>38445</v>
          </cell>
          <cell r="N169">
            <v>60</v>
          </cell>
          <cell r="O169">
            <v>60</v>
          </cell>
          <cell r="S169">
            <v>60</v>
          </cell>
        </row>
        <row r="170">
          <cell r="A170">
            <v>2348</v>
          </cell>
          <cell r="B170" t="str">
            <v>Simmax Energy LLC - St. Joseph Hospital</v>
          </cell>
          <cell r="C170" t="str">
            <v>SO3</v>
          </cell>
          <cell r="D170" t="str">
            <v>Cogeneration</v>
          </cell>
          <cell r="E170" t="str">
            <v>Michele Walker</v>
          </cell>
          <cell r="F170" t="str">
            <v>Terminated</v>
          </cell>
          <cell r="G170">
            <v>32420</v>
          </cell>
          <cell r="H170">
            <v>1</v>
          </cell>
          <cell r="I170">
            <v>32509</v>
          </cell>
          <cell r="J170">
            <v>32509</v>
          </cell>
          <cell r="K170">
            <v>38449</v>
          </cell>
          <cell r="N170">
            <v>60</v>
          </cell>
          <cell r="O170">
            <v>60</v>
          </cell>
          <cell r="S170">
            <v>60</v>
          </cell>
        </row>
        <row r="171">
          <cell r="A171">
            <v>2349</v>
          </cell>
          <cell r="B171" t="str">
            <v>Quaker City Plating</v>
          </cell>
          <cell r="C171" t="str">
            <v>SO3</v>
          </cell>
          <cell r="D171" t="str">
            <v>Cogeneration</v>
          </cell>
          <cell r="E171" t="str">
            <v>Michele Walker</v>
          </cell>
          <cell r="F171" t="str">
            <v>Inactive</v>
          </cell>
          <cell r="G171">
            <v>32128</v>
          </cell>
          <cell r="H171">
            <v>1</v>
          </cell>
          <cell r="I171">
            <v>32140</v>
          </cell>
          <cell r="J171">
            <v>32140</v>
          </cell>
          <cell r="N171">
            <v>100</v>
          </cell>
          <cell r="O171">
            <v>100</v>
          </cell>
          <cell r="S171">
            <v>100</v>
          </cell>
        </row>
        <row r="172">
          <cell r="A172">
            <v>2355</v>
          </cell>
          <cell r="B172" t="str">
            <v>Bassett Unified School Dist (Bassett HS)</v>
          </cell>
          <cell r="C172" t="str">
            <v>SO3</v>
          </cell>
          <cell r="D172" t="str">
            <v>Cogeneration</v>
          </cell>
          <cell r="E172" t="str">
            <v>Michele Walker</v>
          </cell>
          <cell r="F172" t="str">
            <v>Terminated</v>
          </cell>
          <cell r="G172">
            <v>32216</v>
          </cell>
          <cell r="H172">
            <v>1</v>
          </cell>
          <cell r="I172">
            <v>32325</v>
          </cell>
          <cell r="J172">
            <v>32325</v>
          </cell>
          <cell r="N172">
            <v>70</v>
          </cell>
          <cell r="O172">
            <v>70</v>
          </cell>
          <cell r="S172">
            <v>70</v>
          </cell>
        </row>
        <row r="173">
          <cell r="A173">
            <v>2356</v>
          </cell>
          <cell r="B173" t="str">
            <v>El Dorado Enterprise</v>
          </cell>
          <cell r="C173" t="str">
            <v>SO3</v>
          </cell>
          <cell r="D173" t="str">
            <v>Cogeneration</v>
          </cell>
          <cell r="E173" t="str">
            <v>Michele Walker</v>
          </cell>
          <cell r="F173" t="str">
            <v>Terminated</v>
          </cell>
          <cell r="G173">
            <v>32169</v>
          </cell>
          <cell r="H173">
            <v>1</v>
          </cell>
          <cell r="I173">
            <v>32233</v>
          </cell>
          <cell r="J173">
            <v>32233</v>
          </cell>
          <cell r="K173">
            <v>36068</v>
          </cell>
          <cell r="N173">
            <v>75</v>
          </cell>
          <cell r="O173">
            <v>75</v>
          </cell>
          <cell r="S173">
            <v>75</v>
          </cell>
        </row>
        <row r="174">
          <cell r="A174">
            <v>2357</v>
          </cell>
          <cell r="B174" t="str">
            <v>Tulare J.U.H.S.D. (Western High)</v>
          </cell>
          <cell r="C174" t="str">
            <v>SO3</v>
          </cell>
          <cell r="D174" t="str">
            <v>Cogeneration</v>
          </cell>
          <cell r="E174" t="str">
            <v>Cathy Mendoza</v>
          </cell>
          <cell r="F174" t="str">
            <v>Terminated</v>
          </cell>
          <cell r="G174">
            <v>32195</v>
          </cell>
          <cell r="H174">
            <v>1</v>
          </cell>
          <cell r="I174">
            <v>32203</v>
          </cell>
          <cell r="J174">
            <v>32203</v>
          </cell>
          <cell r="K174">
            <v>36740</v>
          </cell>
          <cell r="N174">
            <v>60</v>
          </cell>
          <cell r="O174">
            <v>60</v>
          </cell>
          <cell r="S174">
            <v>60</v>
          </cell>
        </row>
        <row r="175">
          <cell r="A175">
            <v>2358</v>
          </cell>
          <cell r="B175" t="str">
            <v>Chaffey Joint Union H.S. - Montclair HS</v>
          </cell>
          <cell r="C175" t="str">
            <v>SO3</v>
          </cell>
          <cell r="D175" t="str">
            <v>Cogeneration</v>
          </cell>
          <cell r="E175" t="str">
            <v>Anthony F Blakemore</v>
          </cell>
          <cell r="F175" t="str">
            <v>Active</v>
          </cell>
          <cell r="G175">
            <v>32673</v>
          </cell>
          <cell r="H175">
            <v>30</v>
          </cell>
          <cell r="I175">
            <v>32962</v>
          </cell>
          <cell r="J175">
            <v>32962</v>
          </cell>
          <cell r="K175">
            <v>43919</v>
          </cell>
          <cell r="N175">
            <v>70</v>
          </cell>
          <cell r="O175">
            <v>70</v>
          </cell>
          <cell r="S175">
            <v>70</v>
          </cell>
        </row>
        <row r="176">
          <cell r="A176">
            <v>2359</v>
          </cell>
          <cell r="B176" t="str">
            <v>Simmax Energy LLC (Holiday Inn)</v>
          </cell>
          <cell r="C176" t="str">
            <v>SO3</v>
          </cell>
          <cell r="D176" t="str">
            <v>Cogeneration</v>
          </cell>
          <cell r="E176" t="str">
            <v>Michele Walker</v>
          </cell>
          <cell r="F176" t="str">
            <v>Active</v>
          </cell>
          <cell r="G176">
            <v>32245</v>
          </cell>
          <cell r="H176">
            <v>1</v>
          </cell>
          <cell r="I176">
            <v>32295</v>
          </cell>
          <cell r="J176">
            <v>32295</v>
          </cell>
          <cell r="N176">
            <v>150</v>
          </cell>
          <cell r="O176">
            <v>150</v>
          </cell>
          <cell r="S176">
            <v>150</v>
          </cell>
        </row>
        <row r="177">
          <cell r="A177">
            <v>2364</v>
          </cell>
          <cell r="B177" t="str">
            <v>City of Long Beach</v>
          </cell>
          <cell r="C177" t="str">
            <v>SO1</v>
          </cell>
          <cell r="D177" t="str">
            <v>Cogeneration</v>
          </cell>
          <cell r="E177" t="str">
            <v>Bruce McCarthy</v>
          </cell>
          <cell r="F177" t="str">
            <v>Terminated</v>
          </cell>
          <cell r="G177">
            <v>33158</v>
          </cell>
          <cell r="H177">
            <v>30</v>
          </cell>
          <cell r="I177">
            <v>33242</v>
          </cell>
          <cell r="J177">
            <v>33242</v>
          </cell>
          <cell r="K177">
            <v>37016</v>
          </cell>
          <cell r="N177">
            <v>120</v>
          </cell>
          <cell r="O177">
            <v>120</v>
          </cell>
          <cell r="S177">
            <v>120</v>
          </cell>
        </row>
        <row r="178">
          <cell r="A178">
            <v>2366</v>
          </cell>
          <cell r="B178" t="str">
            <v>Omni Metal Finishing</v>
          </cell>
          <cell r="C178" t="str">
            <v>SO3</v>
          </cell>
          <cell r="D178" t="str">
            <v>Cogeneration</v>
          </cell>
          <cell r="E178" t="str">
            <v>Pam Snethen</v>
          </cell>
          <cell r="F178" t="str">
            <v>Active</v>
          </cell>
          <cell r="G178">
            <v>32398</v>
          </cell>
          <cell r="H178">
            <v>1</v>
          </cell>
          <cell r="I178">
            <v>32533</v>
          </cell>
          <cell r="J178">
            <v>32533</v>
          </cell>
          <cell r="N178">
            <v>60</v>
          </cell>
          <cell r="O178">
            <v>60</v>
          </cell>
          <cell r="S178">
            <v>60</v>
          </cell>
        </row>
        <row r="179">
          <cell r="A179">
            <v>2371</v>
          </cell>
          <cell r="B179" t="str">
            <v>Earlimart School Dist (Earlimart Sch #2)</v>
          </cell>
          <cell r="C179" t="str">
            <v>SO3</v>
          </cell>
          <cell r="D179" t="str">
            <v>Cogeneration</v>
          </cell>
          <cell r="E179" t="str">
            <v>Bruce McCarthy</v>
          </cell>
          <cell r="F179" t="str">
            <v>Terminated</v>
          </cell>
          <cell r="G179">
            <v>32528</v>
          </cell>
          <cell r="H179">
            <v>1</v>
          </cell>
          <cell r="I179">
            <v>32599</v>
          </cell>
          <cell r="J179">
            <v>32599</v>
          </cell>
          <cell r="K179">
            <v>36780</v>
          </cell>
          <cell r="N179">
            <v>60</v>
          </cell>
          <cell r="O179">
            <v>60</v>
          </cell>
          <cell r="S179">
            <v>60</v>
          </cell>
        </row>
        <row r="180">
          <cell r="A180">
            <v>2372</v>
          </cell>
          <cell r="B180" t="str">
            <v>South Kern U.S.D. (Rosamond H.S.)</v>
          </cell>
          <cell r="C180" t="str">
            <v>SO3</v>
          </cell>
          <cell r="D180" t="str">
            <v>Cogeneration</v>
          </cell>
          <cell r="E180" t="str">
            <v>Cathy Mendoza</v>
          </cell>
          <cell r="F180" t="str">
            <v>Terminated</v>
          </cell>
          <cell r="G180">
            <v>32394</v>
          </cell>
          <cell r="H180">
            <v>1</v>
          </cell>
          <cell r="I180">
            <v>32568</v>
          </cell>
          <cell r="J180">
            <v>32568</v>
          </cell>
          <cell r="K180">
            <v>36334</v>
          </cell>
          <cell r="N180">
            <v>60</v>
          </cell>
          <cell r="O180">
            <v>60</v>
          </cell>
          <cell r="S180">
            <v>60</v>
          </cell>
        </row>
        <row r="181">
          <cell r="A181">
            <v>2373</v>
          </cell>
          <cell r="B181" t="str">
            <v>Sacred Heart Hospital</v>
          </cell>
          <cell r="C181" t="str">
            <v>SO3</v>
          </cell>
          <cell r="D181" t="str">
            <v>Cogeneration</v>
          </cell>
          <cell r="E181" t="str">
            <v>Cathy Mendoza</v>
          </cell>
          <cell r="F181" t="str">
            <v>Terminated</v>
          </cell>
          <cell r="G181">
            <v>32528</v>
          </cell>
          <cell r="H181">
            <v>1</v>
          </cell>
          <cell r="I181">
            <v>32825</v>
          </cell>
          <cell r="J181">
            <v>32825</v>
          </cell>
          <cell r="K181">
            <v>36621</v>
          </cell>
          <cell r="N181">
            <v>60</v>
          </cell>
          <cell r="O181">
            <v>60</v>
          </cell>
          <cell r="S181">
            <v>60</v>
          </cell>
        </row>
        <row r="182">
          <cell r="A182">
            <v>2374</v>
          </cell>
          <cell r="B182" t="str">
            <v>Simmax Energy LLC - Country Inn &amp; Suites</v>
          </cell>
          <cell r="C182" t="str">
            <v>SO3</v>
          </cell>
          <cell r="D182" t="str">
            <v>Cogeneration</v>
          </cell>
          <cell r="E182" t="str">
            <v>Michele Walker</v>
          </cell>
          <cell r="F182" t="str">
            <v>Terminated</v>
          </cell>
          <cell r="G182">
            <v>32398</v>
          </cell>
          <cell r="H182">
            <v>1</v>
          </cell>
          <cell r="I182">
            <v>32479</v>
          </cell>
          <cell r="J182">
            <v>32479</v>
          </cell>
          <cell r="K182">
            <v>38452</v>
          </cell>
          <cell r="N182">
            <v>98</v>
          </cell>
          <cell r="O182">
            <v>98</v>
          </cell>
          <cell r="S182">
            <v>98</v>
          </cell>
        </row>
        <row r="183">
          <cell r="A183">
            <v>2378</v>
          </cell>
          <cell r="B183" t="str">
            <v>Falcon Foam Plastics</v>
          </cell>
          <cell r="C183" t="str">
            <v>SO1</v>
          </cell>
          <cell r="D183" t="str">
            <v>Cogeneration</v>
          </cell>
          <cell r="E183" t="str">
            <v>Michele Walker</v>
          </cell>
          <cell r="F183" t="str">
            <v>Terminated</v>
          </cell>
          <cell r="G183">
            <v>32686</v>
          </cell>
          <cell r="H183">
            <v>1</v>
          </cell>
          <cell r="I183">
            <v>32937</v>
          </cell>
          <cell r="J183">
            <v>32937</v>
          </cell>
          <cell r="K183">
            <v>36005</v>
          </cell>
          <cell r="N183">
            <v>365</v>
          </cell>
          <cell r="O183">
            <v>365</v>
          </cell>
          <cell r="S183">
            <v>365</v>
          </cell>
        </row>
        <row r="184">
          <cell r="A184">
            <v>2379</v>
          </cell>
          <cell r="B184" t="str">
            <v>Biola University</v>
          </cell>
          <cell r="C184" t="str">
            <v>SO1</v>
          </cell>
          <cell r="D184" t="str">
            <v>Cogeneration</v>
          </cell>
          <cell r="E184" t="str">
            <v>Cathy Mendoza</v>
          </cell>
          <cell r="F184" t="str">
            <v>Terminated</v>
          </cell>
          <cell r="G184">
            <v>32941</v>
          </cell>
          <cell r="H184">
            <v>30</v>
          </cell>
          <cell r="I184">
            <v>32974</v>
          </cell>
          <cell r="J184">
            <v>32974</v>
          </cell>
          <cell r="K184">
            <v>37629</v>
          </cell>
          <cell r="N184">
            <v>1124</v>
          </cell>
          <cell r="O184">
            <v>1124</v>
          </cell>
          <cell r="S184">
            <v>1124</v>
          </cell>
        </row>
        <row r="185">
          <cell r="A185">
            <v>2380</v>
          </cell>
          <cell r="B185" t="str">
            <v>Maclay Coin Laundry</v>
          </cell>
          <cell r="C185" t="str">
            <v>SO3</v>
          </cell>
          <cell r="D185" t="str">
            <v>Cogeneration</v>
          </cell>
          <cell r="E185" t="str">
            <v>Michele Walker</v>
          </cell>
          <cell r="F185" t="str">
            <v>Terminated</v>
          </cell>
          <cell r="G185">
            <v>32514</v>
          </cell>
          <cell r="H185">
            <v>1</v>
          </cell>
          <cell r="I185">
            <v>32639</v>
          </cell>
          <cell r="J185">
            <v>32639</v>
          </cell>
          <cell r="K185">
            <v>35893</v>
          </cell>
        </row>
        <row r="186">
          <cell r="A186">
            <v>2382</v>
          </cell>
          <cell r="B186" t="str">
            <v>UNOCAL Science and Technology</v>
          </cell>
          <cell r="C186" t="str">
            <v>SO1</v>
          </cell>
          <cell r="D186" t="str">
            <v>Cogeneration</v>
          </cell>
          <cell r="E186" t="str">
            <v>Michele Walker</v>
          </cell>
          <cell r="F186" t="str">
            <v>Terminated</v>
          </cell>
          <cell r="G186">
            <v>32965</v>
          </cell>
          <cell r="H186">
            <v>1</v>
          </cell>
          <cell r="I186">
            <v>33234</v>
          </cell>
          <cell r="J186">
            <v>33234</v>
          </cell>
          <cell r="K186">
            <v>36427</v>
          </cell>
          <cell r="M186">
            <v>456</v>
          </cell>
          <cell r="N186">
            <v>3167</v>
          </cell>
          <cell r="O186">
            <v>3623</v>
          </cell>
          <cell r="Q186">
            <v>456</v>
          </cell>
          <cell r="R186">
            <v>456</v>
          </cell>
          <cell r="S186">
            <v>3623</v>
          </cell>
        </row>
        <row r="187">
          <cell r="A187">
            <v>2384</v>
          </cell>
          <cell r="B187" t="str">
            <v>CES Energy-Corona Ltd.</v>
          </cell>
          <cell r="C187" t="str">
            <v>SO1</v>
          </cell>
          <cell r="D187" t="str">
            <v>Cogeneration</v>
          </cell>
          <cell r="E187" t="str">
            <v>Bruce McCarthy</v>
          </cell>
          <cell r="F187" t="str">
            <v>Terminated</v>
          </cell>
          <cell r="G187">
            <v>32792</v>
          </cell>
          <cell r="H187">
            <v>30</v>
          </cell>
          <cell r="I187">
            <v>33039</v>
          </cell>
          <cell r="J187">
            <v>33039</v>
          </cell>
          <cell r="K187">
            <v>36216</v>
          </cell>
          <cell r="M187">
            <v>175</v>
          </cell>
          <cell r="O187">
            <v>175</v>
          </cell>
          <cell r="Q187">
            <v>175</v>
          </cell>
          <cell r="R187">
            <v>175</v>
          </cell>
          <cell r="S187">
            <v>600</v>
          </cell>
        </row>
        <row r="188">
          <cell r="A188">
            <v>2386</v>
          </cell>
          <cell r="B188" t="str">
            <v>Brea-Olinda Unified School District</v>
          </cell>
          <cell r="C188" t="str">
            <v>SO3</v>
          </cell>
          <cell r="D188" t="str">
            <v>Cogeneration</v>
          </cell>
          <cell r="E188" t="str">
            <v>Michele Walker</v>
          </cell>
          <cell r="F188" t="str">
            <v>Active</v>
          </cell>
          <cell r="G188">
            <v>32911</v>
          </cell>
          <cell r="H188">
            <v>30</v>
          </cell>
          <cell r="I188">
            <v>32941</v>
          </cell>
          <cell r="J188">
            <v>32941</v>
          </cell>
          <cell r="K188">
            <v>43898</v>
          </cell>
          <cell r="N188">
            <v>70</v>
          </cell>
          <cell r="O188">
            <v>70</v>
          </cell>
          <cell r="S188">
            <v>70</v>
          </cell>
        </row>
        <row r="189">
          <cell r="A189">
            <v>2388</v>
          </cell>
          <cell r="B189" t="str">
            <v>Rialto Unified School District</v>
          </cell>
          <cell r="C189" t="str">
            <v>SO3</v>
          </cell>
          <cell r="D189" t="str">
            <v>Cogeneration</v>
          </cell>
          <cell r="E189" t="str">
            <v>Bruce McCarthy</v>
          </cell>
          <cell r="F189" t="str">
            <v>Terminated</v>
          </cell>
          <cell r="G189">
            <v>32713</v>
          </cell>
          <cell r="H189">
            <v>30</v>
          </cell>
          <cell r="I189">
            <v>32862</v>
          </cell>
          <cell r="J189">
            <v>32862</v>
          </cell>
          <cell r="K189">
            <v>36613</v>
          </cell>
          <cell r="M189">
            <v>100</v>
          </cell>
          <cell r="O189">
            <v>100</v>
          </cell>
          <cell r="Q189">
            <v>100</v>
          </cell>
          <cell r="R189">
            <v>100</v>
          </cell>
          <cell r="S189">
            <v>100</v>
          </cell>
        </row>
        <row r="190">
          <cell r="A190">
            <v>2389</v>
          </cell>
          <cell r="B190" t="str">
            <v>Whittier Union High School District</v>
          </cell>
          <cell r="C190" t="str">
            <v>SO3</v>
          </cell>
          <cell r="D190" t="str">
            <v>Cogeneration</v>
          </cell>
          <cell r="E190" t="str">
            <v>Cathy Mendoza</v>
          </cell>
          <cell r="F190" t="str">
            <v>Terminated</v>
          </cell>
          <cell r="G190">
            <v>32673</v>
          </cell>
          <cell r="H190">
            <v>30</v>
          </cell>
          <cell r="I190">
            <v>32877</v>
          </cell>
          <cell r="J190">
            <v>32877</v>
          </cell>
          <cell r="K190">
            <v>35685</v>
          </cell>
          <cell r="M190">
            <v>100</v>
          </cell>
          <cell r="O190">
            <v>100</v>
          </cell>
          <cell r="Q190">
            <v>100</v>
          </cell>
          <cell r="R190">
            <v>100</v>
          </cell>
          <cell r="S190">
            <v>100</v>
          </cell>
        </row>
        <row r="191">
          <cell r="A191">
            <v>2390</v>
          </cell>
          <cell r="B191" t="str">
            <v>American Golf Corporation, Monterey CC</v>
          </cell>
          <cell r="C191" t="str">
            <v>SO1</v>
          </cell>
          <cell r="D191" t="str">
            <v>Cogeneration</v>
          </cell>
          <cell r="E191" t="str">
            <v>Michele Walker</v>
          </cell>
          <cell r="F191" t="str">
            <v>Terminated</v>
          </cell>
          <cell r="G191">
            <v>32673</v>
          </cell>
          <cell r="H191">
            <v>30</v>
          </cell>
          <cell r="I191">
            <v>33275</v>
          </cell>
          <cell r="J191">
            <v>33275</v>
          </cell>
          <cell r="K191">
            <v>36432</v>
          </cell>
          <cell r="M191">
            <v>115</v>
          </cell>
          <cell r="O191">
            <v>115</v>
          </cell>
          <cell r="Q191">
            <v>115</v>
          </cell>
          <cell r="R191">
            <v>115</v>
          </cell>
          <cell r="S191">
            <v>115</v>
          </cell>
        </row>
        <row r="192">
          <cell r="A192">
            <v>2392</v>
          </cell>
          <cell r="B192" t="str">
            <v>American Golf Corporation (Palm Vly CC)</v>
          </cell>
          <cell r="C192" t="str">
            <v>SO1</v>
          </cell>
          <cell r="D192" t="str">
            <v>Cogeneration</v>
          </cell>
          <cell r="E192" t="str">
            <v>Michele Walker</v>
          </cell>
          <cell r="F192" t="str">
            <v>Terminated</v>
          </cell>
          <cell r="G192">
            <v>32673</v>
          </cell>
          <cell r="H192">
            <v>30</v>
          </cell>
          <cell r="I192">
            <v>33322</v>
          </cell>
          <cell r="J192">
            <v>33322</v>
          </cell>
          <cell r="K192">
            <v>36432</v>
          </cell>
          <cell r="M192">
            <v>94</v>
          </cell>
          <cell r="N192">
            <v>316</v>
          </cell>
          <cell r="O192">
            <v>410</v>
          </cell>
          <cell r="Q192">
            <v>94</v>
          </cell>
          <cell r="R192">
            <v>94</v>
          </cell>
          <cell r="S192">
            <v>410</v>
          </cell>
        </row>
        <row r="193">
          <cell r="A193">
            <v>2394</v>
          </cell>
          <cell r="B193" t="str">
            <v>Rimrock Road Apartments, LLC</v>
          </cell>
          <cell r="C193" t="str">
            <v>SO1</v>
          </cell>
          <cell r="D193" t="str">
            <v>Cogeneration</v>
          </cell>
          <cell r="E193" t="str">
            <v>Cathy Mendoza</v>
          </cell>
          <cell r="F193" t="str">
            <v>Active</v>
          </cell>
          <cell r="G193">
            <v>32792</v>
          </cell>
          <cell r="H193">
            <v>20</v>
          </cell>
          <cell r="I193">
            <v>32813</v>
          </cell>
          <cell r="J193">
            <v>32813</v>
          </cell>
          <cell r="K193">
            <v>40117</v>
          </cell>
          <cell r="M193">
            <v>17</v>
          </cell>
          <cell r="N193">
            <v>103</v>
          </cell>
          <cell r="O193">
            <v>120</v>
          </cell>
          <cell r="Q193">
            <v>17</v>
          </cell>
          <cell r="R193">
            <v>17</v>
          </cell>
          <cell r="S193">
            <v>120</v>
          </cell>
        </row>
        <row r="194">
          <cell r="A194">
            <v>2395</v>
          </cell>
          <cell r="B194" t="str">
            <v>2055 Harbor Blvd Assoc.</v>
          </cell>
          <cell r="C194" t="str">
            <v>SO1</v>
          </cell>
          <cell r="D194" t="str">
            <v>Cogeneration</v>
          </cell>
          <cell r="E194" t="str">
            <v>Bruce McCarthy</v>
          </cell>
          <cell r="F194" t="str">
            <v>Terminated</v>
          </cell>
          <cell r="G194">
            <v>32792</v>
          </cell>
          <cell r="H194">
            <v>30</v>
          </cell>
          <cell r="I194">
            <v>32815</v>
          </cell>
          <cell r="J194">
            <v>32815</v>
          </cell>
          <cell r="K194">
            <v>37704</v>
          </cell>
          <cell r="N194">
            <v>200</v>
          </cell>
          <cell r="O194">
            <v>200</v>
          </cell>
          <cell r="S194">
            <v>200</v>
          </cell>
        </row>
        <row r="195">
          <cell r="A195">
            <v>2396</v>
          </cell>
          <cell r="B195" t="str">
            <v>South End Racquet &amp; Health Club</v>
          </cell>
          <cell r="C195" t="str">
            <v>SO3</v>
          </cell>
          <cell r="D195" t="str">
            <v>Cogeneration</v>
          </cell>
          <cell r="E195" t="str">
            <v>Cathy Mendoza</v>
          </cell>
          <cell r="F195" t="str">
            <v>Active</v>
          </cell>
          <cell r="G195">
            <v>32713</v>
          </cell>
          <cell r="H195">
            <v>1</v>
          </cell>
          <cell r="I195">
            <v>32947</v>
          </cell>
          <cell r="J195">
            <v>32947</v>
          </cell>
          <cell r="K195">
            <v>43904</v>
          </cell>
          <cell r="M195">
            <v>60</v>
          </cell>
          <cell r="O195">
            <v>60</v>
          </cell>
          <cell r="Q195">
            <v>60</v>
          </cell>
          <cell r="R195">
            <v>60</v>
          </cell>
          <cell r="S195">
            <v>60</v>
          </cell>
        </row>
        <row r="196">
          <cell r="A196">
            <v>2398</v>
          </cell>
          <cell r="B196" t="str">
            <v>Huntington Beach UHSD/Edison HS</v>
          </cell>
          <cell r="C196" t="str">
            <v>SO3</v>
          </cell>
          <cell r="D196" t="str">
            <v>Cogeneration</v>
          </cell>
          <cell r="E196" t="str">
            <v>Bruce McCarthy</v>
          </cell>
          <cell r="F196" t="str">
            <v>Terminated</v>
          </cell>
          <cell r="G196">
            <v>33011</v>
          </cell>
          <cell r="H196">
            <v>15</v>
          </cell>
          <cell r="I196">
            <v>33208</v>
          </cell>
          <cell r="J196">
            <v>33208</v>
          </cell>
          <cell r="K196">
            <v>38605</v>
          </cell>
          <cell r="N196">
            <v>85</v>
          </cell>
          <cell r="O196">
            <v>85</v>
          </cell>
          <cell r="S196">
            <v>85</v>
          </cell>
        </row>
        <row r="197">
          <cell r="A197">
            <v>2399</v>
          </cell>
          <cell r="B197" t="str">
            <v>Huntington Beach UHSD/Marina HS</v>
          </cell>
          <cell r="C197" t="str">
            <v>SO3</v>
          </cell>
          <cell r="D197" t="str">
            <v>Cogeneration</v>
          </cell>
          <cell r="E197" t="str">
            <v>Bruce McCarthy</v>
          </cell>
          <cell r="F197" t="str">
            <v>Terminated</v>
          </cell>
          <cell r="G197">
            <v>33011</v>
          </cell>
          <cell r="H197">
            <v>15</v>
          </cell>
          <cell r="I197">
            <v>33208</v>
          </cell>
          <cell r="J197">
            <v>33208</v>
          </cell>
          <cell r="K197">
            <v>38605</v>
          </cell>
          <cell r="N197">
            <v>85</v>
          </cell>
          <cell r="O197">
            <v>85</v>
          </cell>
          <cell r="S197">
            <v>85</v>
          </cell>
        </row>
        <row r="198">
          <cell r="A198">
            <v>2400</v>
          </cell>
          <cell r="B198" t="str">
            <v>Huntington Beach UHSD/Westminster HS</v>
          </cell>
          <cell r="C198" t="str">
            <v>SO3</v>
          </cell>
          <cell r="D198" t="str">
            <v>Cogeneration</v>
          </cell>
          <cell r="E198" t="str">
            <v>Bruce McCarthy</v>
          </cell>
          <cell r="F198" t="str">
            <v>Terminated</v>
          </cell>
          <cell r="G198">
            <v>33011</v>
          </cell>
          <cell r="H198">
            <v>15</v>
          </cell>
          <cell r="I198">
            <v>33146</v>
          </cell>
          <cell r="J198">
            <v>33146</v>
          </cell>
          <cell r="K198">
            <v>38605</v>
          </cell>
          <cell r="N198">
            <v>70</v>
          </cell>
          <cell r="O198">
            <v>70</v>
          </cell>
          <cell r="S198">
            <v>70</v>
          </cell>
        </row>
        <row r="199">
          <cell r="A199">
            <v>2401</v>
          </cell>
          <cell r="B199" t="str">
            <v>City of Ventura/Eastside Wtr Renovation</v>
          </cell>
          <cell r="C199" t="str">
            <v>SO1</v>
          </cell>
          <cell r="D199" t="str">
            <v>Cogeneration</v>
          </cell>
          <cell r="E199" t="str">
            <v>Cathy Mendoza</v>
          </cell>
          <cell r="F199" t="str">
            <v>Active</v>
          </cell>
          <cell r="G199">
            <v>33564</v>
          </cell>
          <cell r="H199">
            <v>30</v>
          </cell>
          <cell r="I199">
            <v>33696</v>
          </cell>
          <cell r="J199">
            <v>33696</v>
          </cell>
          <cell r="K199">
            <v>44652</v>
          </cell>
          <cell r="N199">
            <v>548</v>
          </cell>
          <cell r="O199">
            <v>548</v>
          </cell>
          <cell r="S199">
            <v>548</v>
          </cell>
        </row>
        <row r="200">
          <cell r="A200">
            <v>2402</v>
          </cell>
          <cell r="B200" t="str">
            <v>Corona-Norco U.S.D. (Corona HS)</v>
          </cell>
          <cell r="C200" t="str">
            <v>SO3</v>
          </cell>
          <cell r="D200" t="str">
            <v>Cogeneration</v>
          </cell>
          <cell r="E200" t="str">
            <v>Bruce McCarthy</v>
          </cell>
          <cell r="F200" t="str">
            <v>Terminated</v>
          </cell>
          <cell r="G200">
            <v>34466</v>
          </cell>
          <cell r="H200">
            <v>5</v>
          </cell>
          <cell r="I200">
            <v>33573</v>
          </cell>
          <cell r="J200">
            <v>33573</v>
          </cell>
          <cell r="K200">
            <v>38383</v>
          </cell>
          <cell r="N200">
            <v>70</v>
          </cell>
          <cell r="O200">
            <v>70</v>
          </cell>
          <cell r="S200">
            <v>70</v>
          </cell>
        </row>
        <row r="201">
          <cell r="A201">
            <v>2403</v>
          </cell>
          <cell r="B201" t="str">
            <v>Corona-Norco U.S.D. (Norco HS)</v>
          </cell>
          <cell r="C201" t="str">
            <v>SO3</v>
          </cell>
          <cell r="D201" t="str">
            <v>Cogeneration</v>
          </cell>
          <cell r="E201" t="str">
            <v>Bruce McCarthy</v>
          </cell>
          <cell r="F201" t="str">
            <v>Terminated</v>
          </cell>
          <cell r="G201">
            <v>34474</v>
          </cell>
          <cell r="H201">
            <v>5</v>
          </cell>
          <cell r="I201">
            <v>33618</v>
          </cell>
          <cell r="J201">
            <v>33618</v>
          </cell>
          <cell r="K201">
            <v>38383</v>
          </cell>
          <cell r="N201">
            <v>70</v>
          </cell>
          <cell r="O201">
            <v>70</v>
          </cell>
          <cell r="S201">
            <v>70</v>
          </cell>
        </row>
        <row r="202">
          <cell r="A202">
            <v>2407</v>
          </cell>
          <cell r="B202" t="str">
            <v>The Vintage Club</v>
          </cell>
          <cell r="C202" t="str">
            <v>SO1</v>
          </cell>
          <cell r="D202" t="str">
            <v>Cogeneration</v>
          </cell>
          <cell r="E202" t="str">
            <v>Michele Walker</v>
          </cell>
          <cell r="F202" t="str">
            <v>Terminated</v>
          </cell>
          <cell r="G202">
            <v>33221</v>
          </cell>
          <cell r="H202">
            <v>20</v>
          </cell>
          <cell r="I202">
            <v>33431</v>
          </cell>
          <cell r="J202">
            <v>33431</v>
          </cell>
          <cell r="K202">
            <v>36055</v>
          </cell>
          <cell r="M202">
            <v>65</v>
          </cell>
          <cell r="N202">
            <v>535</v>
          </cell>
          <cell r="O202">
            <v>600</v>
          </cell>
          <cell r="Q202">
            <v>65</v>
          </cell>
          <cell r="R202">
            <v>65</v>
          </cell>
          <cell r="S202">
            <v>600</v>
          </cell>
        </row>
        <row r="203">
          <cell r="A203">
            <v>2409</v>
          </cell>
          <cell r="B203" t="str">
            <v>Central Quick Wash</v>
          </cell>
          <cell r="C203" t="str">
            <v>SO3</v>
          </cell>
          <cell r="D203" t="str">
            <v>Cogeneration</v>
          </cell>
          <cell r="E203" t="str">
            <v>Bruce McCarthy</v>
          </cell>
          <cell r="F203" t="str">
            <v>Terminated</v>
          </cell>
          <cell r="G203">
            <v>32924</v>
          </cell>
          <cell r="H203">
            <v>30</v>
          </cell>
          <cell r="I203">
            <v>33030</v>
          </cell>
          <cell r="J203">
            <v>33030</v>
          </cell>
          <cell r="K203">
            <v>37308</v>
          </cell>
          <cell r="N203">
            <v>12</v>
          </cell>
          <cell r="O203">
            <v>12</v>
          </cell>
          <cell r="S203">
            <v>12</v>
          </cell>
        </row>
        <row r="204">
          <cell r="A204">
            <v>2410</v>
          </cell>
          <cell r="B204" t="str">
            <v>Oxnard High School</v>
          </cell>
          <cell r="C204" t="str">
            <v>SO3</v>
          </cell>
          <cell r="D204" t="str">
            <v>Cogeneration</v>
          </cell>
          <cell r="E204" t="str">
            <v>Cathy Mendoza</v>
          </cell>
          <cell r="F204" t="str">
            <v>Terminated</v>
          </cell>
          <cell r="G204">
            <v>33011</v>
          </cell>
          <cell r="H204">
            <v>15</v>
          </cell>
          <cell r="I204">
            <v>33022</v>
          </cell>
          <cell r="J204">
            <v>33022</v>
          </cell>
          <cell r="K204">
            <v>36422</v>
          </cell>
          <cell r="M204">
            <v>120</v>
          </cell>
          <cell r="O204">
            <v>120</v>
          </cell>
          <cell r="Q204">
            <v>120</v>
          </cell>
          <cell r="R204">
            <v>120</v>
          </cell>
          <cell r="S204">
            <v>120</v>
          </cell>
        </row>
        <row r="205">
          <cell r="A205">
            <v>2411</v>
          </cell>
          <cell r="B205" t="str">
            <v>Hueneme High School</v>
          </cell>
          <cell r="C205" t="str">
            <v>SO3</v>
          </cell>
          <cell r="D205" t="str">
            <v>Cogeneration</v>
          </cell>
          <cell r="E205" t="str">
            <v>Pam Snethen</v>
          </cell>
          <cell r="F205" t="str">
            <v>Active</v>
          </cell>
          <cell r="G205">
            <v>33011</v>
          </cell>
          <cell r="H205">
            <v>1</v>
          </cell>
          <cell r="I205">
            <v>33018</v>
          </cell>
          <cell r="J205">
            <v>33018</v>
          </cell>
          <cell r="K205">
            <v>43975</v>
          </cell>
          <cell r="N205">
            <v>75</v>
          </cell>
          <cell r="O205">
            <v>75</v>
          </cell>
          <cell r="S205">
            <v>75</v>
          </cell>
        </row>
        <row r="206">
          <cell r="A206">
            <v>2413</v>
          </cell>
          <cell r="B206" t="str">
            <v>St. John's Hospital and Health Center</v>
          </cell>
          <cell r="C206" t="str">
            <v>SO1</v>
          </cell>
          <cell r="D206" t="str">
            <v>Cogeneration</v>
          </cell>
          <cell r="E206" t="str">
            <v>Pam Snethen</v>
          </cell>
          <cell r="F206" t="str">
            <v>Active</v>
          </cell>
          <cell r="G206">
            <v>33563</v>
          </cell>
          <cell r="H206">
            <v>20</v>
          </cell>
          <cell r="I206">
            <v>33639</v>
          </cell>
          <cell r="J206">
            <v>33639</v>
          </cell>
          <cell r="N206">
            <v>1080</v>
          </cell>
          <cell r="O206">
            <v>1080</v>
          </cell>
          <cell r="S206">
            <v>1080</v>
          </cell>
        </row>
        <row r="207">
          <cell r="A207">
            <v>2414</v>
          </cell>
          <cell r="B207" t="str">
            <v>Pacific Clay Product, Inc.</v>
          </cell>
          <cell r="C207" t="str">
            <v>SO1</v>
          </cell>
          <cell r="D207" t="str">
            <v>Cogeneration</v>
          </cell>
          <cell r="E207" t="str">
            <v>Bruce McCarthy</v>
          </cell>
          <cell r="F207" t="str">
            <v>Terminated</v>
          </cell>
          <cell r="G207">
            <v>33158</v>
          </cell>
          <cell r="H207">
            <v>20</v>
          </cell>
          <cell r="I207">
            <v>33362</v>
          </cell>
          <cell r="J207">
            <v>33362</v>
          </cell>
          <cell r="K207">
            <v>37295</v>
          </cell>
          <cell r="M207">
            <v>125</v>
          </cell>
          <cell r="N207">
            <v>435</v>
          </cell>
          <cell r="O207">
            <v>560</v>
          </cell>
          <cell r="Q207">
            <v>125</v>
          </cell>
          <cell r="R207">
            <v>125</v>
          </cell>
          <cell r="S207">
            <v>560</v>
          </cell>
        </row>
        <row r="208">
          <cell r="A208">
            <v>2420</v>
          </cell>
          <cell r="B208" t="str">
            <v>Redlands Unified School District</v>
          </cell>
          <cell r="C208" t="str">
            <v>SO3</v>
          </cell>
          <cell r="D208" t="str">
            <v>Cogeneration</v>
          </cell>
          <cell r="E208" t="str">
            <v>Cathy Mendoza</v>
          </cell>
          <cell r="F208" t="str">
            <v>Active</v>
          </cell>
          <cell r="G208">
            <v>33066</v>
          </cell>
          <cell r="H208">
            <v>15</v>
          </cell>
          <cell r="I208">
            <v>33228</v>
          </cell>
          <cell r="J208">
            <v>33228</v>
          </cell>
          <cell r="N208">
            <v>60</v>
          </cell>
          <cell r="O208">
            <v>60</v>
          </cell>
          <cell r="S208">
            <v>60</v>
          </cell>
        </row>
        <row r="209">
          <cell r="A209">
            <v>2423</v>
          </cell>
          <cell r="B209" t="str">
            <v>Orange U.S.D./Villa Park High School</v>
          </cell>
          <cell r="C209" t="str">
            <v>SO3</v>
          </cell>
          <cell r="D209" t="str">
            <v>Cogeneration</v>
          </cell>
          <cell r="E209" t="str">
            <v>Pam Snethen</v>
          </cell>
          <cell r="F209" t="str">
            <v>Active</v>
          </cell>
          <cell r="G209">
            <v>34452</v>
          </cell>
          <cell r="H209">
            <v>5</v>
          </cell>
          <cell r="I209">
            <v>34227</v>
          </cell>
          <cell r="J209">
            <v>34227</v>
          </cell>
          <cell r="N209">
            <v>85</v>
          </cell>
          <cell r="O209">
            <v>85</v>
          </cell>
          <cell r="S209">
            <v>85</v>
          </cell>
        </row>
        <row r="210">
          <cell r="A210">
            <v>2424</v>
          </cell>
          <cell r="B210" t="str">
            <v>Rio Hondo College</v>
          </cell>
          <cell r="C210" t="str">
            <v>SO3</v>
          </cell>
          <cell r="D210" t="str">
            <v>Cogeneration</v>
          </cell>
          <cell r="E210" t="str">
            <v>Bruce McCarthy</v>
          </cell>
          <cell r="F210" t="str">
            <v>Terminated</v>
          </cell>
          <cell r="G210">
            <v>33130</v>
          </cell>
          <cell r="H210">
            <v>15</v>
          </cell>
          <cell r="I210">
            <v>33289</v>
          </cell>
          <cell r="J210">
            <v>33289</v>
          </cell>
          <cell r="K210">
            <v>36611</v>
          </cell>
          <cell r="N210">
            <v>60</v>
          </cell>
          <cell r="O210">
            <v>60</v>
          </cell>
          <cell r="S210">
            <v>60</v>
          </cell>
        </row>
        <row r="211">
          <cell r="A211">
            <v>2430</v>
          </cell>
          <cell r="B211" t="str">
            <v>DCOR, LLC</v>
          </cell>
          <cell r="C211" t="str">
            <v>SO1</v>
          </cell>
          <cell r="D211" t="str">
            <v>Cogeneration</v>
          </cell>
          <cell r="E211" t="str">
            <v>Michele Walker</v>
          </cell>
          <cell r="F211" t="str">
            <v>Active</v>
          </cell>
          <cell r="G211">
            <v>33620</v>
          </cell>
          <cell r="H211">
            <v>30</v>
          </cell>
          <cell r="I211">
            <v>33654</v>
          </cell>
          <cell r="J211">
            <v>33654</v>
          </cell>
          <cell r="K211">
            <v>44611</v>
          </cell>
          <cell r="M211">
            <v>1400</v>
          </cell>
          <cell r="N211">
            <v>2100</v>
          </cell>
          <cell r="O211">
            <v>3500</v>
          </cell>
          <cell r="Q211">
            <v>1400</v>
          </cell>
          <cell r="R211">
            <v>1400</v>
          </cell>
          <cell r="S211">
            <v>3500</v>
          </cell>
        </row>
        <row r="212">
          <cell r="A212">
            <v>2431</v>
          </cell>
          <cell r="B212" t="str">
            <v>Delano Joint UHSD/Delano High School</v>
          </cell>
          <cell r="C212" t="str">
            <v>SO3</v>
          </cell>
          <cell r="D212" t="str">
            <v>Cogeneration</v>
          </cell>
          <cell r="E212" t="str">
            <v>Michele Walker</v>
          </cell>
          <cell r="F212" t="str">
            <v>Terminated</v>
          </cell>
          <cell r="G212">
            <v>33655</v>
          </cell>
          <cell r="H212">
            <v>10</v>
          </cell>
          <cell r="I212">
            <v>33725</v>
          </cell>
          <cell r="J212">
            <v>33725</v>
          </cell>
          <cell r="K212">
            <v>37833</v>
          </cell>
          <cell r="N212">
            <v>60</v>
          </cell>
          <cell r="O212">
            <v>60</v>
          </cell>
          <cell r="S212">
            <v>60</v>
          </cell>
        </row>
        <row r="213">
          <cell r="A213">
            <v>2433</v>
          </cell>
          <cell r="B213" t="str">
            <v>Chaffey U.S.D. (Chaffey High School)</v>
          </cell>
          <cell r="C213" t="str">
            <v>SO3</v>
          </cell>
          <cell r="D213" t="str">
            <v>Cogeneration</v>
          </cell>
          <cell r="E213" t="str">
            <v>Pam Snethen</v>
          </cell>
          <cell r="F213" t="str">
            <v>Active</v>
          </cell>
          <cell r="G213">
            <v>33679</v>
          </cell>
          <cell r="H213">
            <v>30</v>
          </cell>
          <cell r="I213">
            <v>33662</v>
          </cell>
          <cell r="J213">
            <v>33662</v>
          </cell>
          <cell r="N213">
            <v>75</v>
          </cell>
          <cell r="O213">
            <v>75</v>
          </cell>
          <cell r="S213">
            <v>75</v>
          </cell>
        </row>
        <row r="214">
          <cell r="A214">
            <v>2434</v>
          </cell>
          <cell r="B214" t="str">
            <v>So Cal Gas (SCAQMD)</v>
          </cell>
          <cell r="C214" t="str">
            <v>SO1</v>
          </cell>
          <cell r="D214" t="str">
            <v>Cogeneration</v>
          </cell>
          <cell r="E214" t="str">
            <v>Michele Walker</v>
          </cell>
          <cell r="F214" t="str">
            <v>Terminated</v>
          </cell>
          <cell r="G214">
            <v>33683</v>
          </cell>
          <cell r="H214">
            <v>20</v>
          </cell>
          <cell r="I214">
            <v>33704</v>
          </cell>
          <cell r="J214">
            <v>33704</v>
          </cell>
          <cell r="K214">
            <v>38453</v>
          </cell>
          <cell r="N214">
            <v>200</v>
          </cell>
          <cell r="O214">
            <v>200</v>
          </cell>
          <cell r="S214">
            <v>200</v>
          </cell>
        </row>
        <row r="215">
          <cell r="A215">
            <v>2435</v>
          </cell>
          <cell r="B215" t="str">
            <v>So Cal Gas (Hyatt Regency)</v>
          </cell>
          <cell r="C215" t="str">
            <v>SO1</v>
          </cell>
          <cell r="D215" t="str">
            <v>Cogeneration</v>
          </cell>
          <cell r="E215" t="str">
            <v>Michele Walker</v>
          </cell>
          <cell r="F215" t="str">
            <v>Terminated</v>
          </cell>
          <cell r="G215">
            <v>33683</v>
          </cell>
          <cell r="H215">
            <v>20</v>
          </cell>
          <cell r="I215">
            <v>33861</v>
          </cell>
          <cell r="J215">
            <v>33861</v>
          </cell>
          <cell r="K215">
            <v>38453</v>
          </cell>
          <cell r="N215">
            <v>200</v>
          </cell>
          <cell r="O215">
            <v>200</v>
          </cell>
          <cell r="S215">
            <v>200</v>
          </cell>
        </row>
        <row r="216">
          <cell r="A216">
            <v>2440</v>
          </cell>
          <cell r="B216" t="str">
            <v>Royalty Carpet Mills</v>
          </cell>
          <cell r="C216" t="str">
            <v>SO1</v>
          </cell>
          <cell r="D216" t="str">
            <v>Cogeneration</v>
          </cell>
          <cell r="E216" t="str">
            <v>Michele Walker</v>
          </cell>
          <cell r="F216" t="str">
            <v>Terminated</v>
          </cell>
          <cell r="G216">
            <v>33905</v>
          </cell>
          <cell r="H216">
            <v>30</v>
          </cell>
          <cell r="I216">
            <v>34745</v>
          </cell>
          <cell r="K216">
            <v>37117</v>
          </cell>
          <cell r="N216">
            <v>425</v>
          </cell>
          <cell r="O216">
            <v>425</v>
          </cell>
          <cell r="S216">
            <v>425</v>
          </cell>
        </row>
        <row r="217">
          <cell r="A217">
            <v>2441</v>
          </cell>
          <cell r="B217" t="str">
            <v>Metal Surfaces Inc.</v>
          </cell>
          <cell r="C217" t="str">
            <v>SO1</v>
          </cell>
          <cell r="D217" t="str">
            <v>Cogeneration</v>
          </cell>
          <cell r="E217" t="str">
            <v>Anthony F Blakemore</v>
          </cell>
          <cell r="F217" t="str">
            <v>Inactive</v>
          </cell>
          <cell r="G217">
            <v>34152</v>
          </cell>
          <cell r="H217">
            <v>30</v>
          </cell>
          <cell r="I217">
            <v>34129</v>
          </cell>
          <cell r="J217">
            <v>34129</v>
          </cell>
          <cell r="K217">
            <v>45085</v>
          </cell>
          <cell r="N217">
            <v>350</v>
          </cell>
          <cell r="O217">
            <v>350</v>
          </cell>
          <cell r="S217">
            <v>350</v>
          </cell>
        </row>
        <row r="218">
          <cell r="A218">
            <v>2442</v>
          </cell>
          <cell r="B218" t="str">
            <v>Campbell Motel &amp; Properties Inc.</v>
          </cell>
          <cell r="C218" t="str">
            <v>SO3</v>
          </cell>
          <cell r="D218" t="str">
            <v>Cogeneration</v>
          </cell>
          <cell r="E218" t="str">
            <v>Anthony F Blakemore</v>
          </cell>
          <cell r="F218" t="str">
            <v>Terminated</v>
          </cell>
          <cell r="G218">
            <v>33801</v>
          </cell>
          <cell r="H218">
            <v>20</v>
          </cell>
          <cell r="I218">
            <v>33641</v>
          </cell>
          <cell r="J218">
            <v>33641</v>
          </cell>
          <cell r="K218">
            <v>38802</v>
          </cell>
          <cell r="N218">
            <v>42</v>
          </cell>
          <cell r="O218">
            <v>42</v>
          </cell>
          <cell r="S218">
            <v>42</v>
          </cell>
        </row>
        <row r="219">
          <cell r="A219">
            <v>2443</v>
          </cell>
          <cell r="B219" t="str">
            <v>So Cal Gas (Santa Barbara County Jail)</v>
          </cell>
          <cell r="C219" t="str">
            <v>SO1</v>
          </cell>
          <cell r="D219" t="str">
            <v>Cogeneration</v>
          </cell>
          <cell r="E219" t="str">
            <v>Michele Walker</v>
          </cell>
          <cell r="F219" t="str">
            <v>Terminated</v>
          </cell>
          <cell r="G219">
            <v>33945</v>
          </cell>
          <cell r="H219">
            <v>20</v>
          </cell>
          <cell r="I219">
            <v>34349</v>
          </cell>
          <cell r="J219">
            <v>34349</v>
          </cell>
          <cell r="K219">
            <v>38453</v>
          </cell>
          <cell r="N219">
            <v>200</v>
          </cell>
          <cell r="O219">
            <v>200</v>
          </cell>
          <cell r="S219">
            <v>200</v>
          </cell>
        </row>
        <row r="220">
          <cell r="A220">
            <v>2446</v>
          </cell>
          <cell r="B220" t="str">
            <v>Chaffey Joint UHSD (Etiwanda HS)</v>
          </cell>
          <cell r="C220" t="str">
            <v>SO3</v>
          </cell>
          <cell r="D220" t="str">
            <v>Cogeneration</v>
          </cell>
          <cell r="E220" t="str">
            <v>Pam Snethen</v>
          </cell>
          <cell r="F220" t="str">
            <v>Active</v>
          </cell>
          <cell r="G220">
            <v>33905</v>
          </cell>
          <cell r="H220">
            <v>1</v>
          </cell>
          <cell r="I220">
            <v>34253</v>
          </cell>
          <cell r="J220">
            <v>34253</v>
          </cell>
          <cell r="N220">
            <v>75</v>
          </cell>
          <cell r="O220">
            <v>75</v>
          </cell>
          <cell r="S220">
            <v>75</v>
          </cell>
        </row>
        <row r="221">
          <cell r="A221">
            <v>2448</v>
          </cell>
          <cell r="B221" t="str">
            <v>Porterville Inn</v>
          </cell>
          <cell r="C221" t="str">
            <v>SO3</v>
          </cell>
          <cell r="D221" t="str">
            <v>Cogeneration</v>
          </cell>
          <cell r="E221" t="str">
            <v>Michele Walker</v>
          </cell>
          <cell r="F221" t="str">
            <v>Active</v>
          </cell>
          <cell r="G221">
            <v>34066</v>
          </cell>
          <cell r="H221">
            <v>1</v>
          </cell>
          <cell r="I221">
            <v>34125</v>
          </cell>
          <cell r="J221">
            <v>34125</v>
          </cell>
          <cell r="N221">
            <v>60</v>
          </cell>
          <cell r="O221">
            <v>60</v>
          </cell>
          <cell r="S221">
            <v>60</v>
          </cell>
        </row>
        <row r="222">
          <cell r="A222">
            <v>2451</v>
          </cell>
          <cell r="B222" t="str">
            <v>Southern California Gas (Kraft Food)</v>
          </cell>
          <cell r="C222" t="str">
            <v>SO1</v>
          </cell>
          <cell r="D222" t="str">
            <v>Cogeneration</v>
          </cell>
          <cell r="E222" t="str">
            <v>Michele Walker</v>
          </cell>
          <cell r="F222" t="str">
            <v>Terminated</v>
          </cell>
          <cell r="G222">
            <v>33945</v>
          </cell>
          <cell r="H222">
            <v>20</v>
          </cell>
          <cell r="I222">
            <v>34157</v>
          </cell>
          <cell r="J222">
            <v>34157</v>
          </cell>
          <cell r="K222">
            <v>36839</v>
          </cell>
          <cell r="N222">
            <v>200</v>
          </cell>
          <cell r="O222">
            <v>200</v>
          </cell>
          <cell r="S222">
            <v>200</v>
          </cell>
        </row>
        <row r="223">
          <cell r="A223">
            <v>2452</v>
          </cell>
          <cell r="B223" t="str">
            <v>Southern California Gas (UCSB)</v>
          </cell>
          <cell r="C223" t="str">
            <v>SO1</v>
          </cell>
          <cell r="D223" t="str">
            <v>Cogeneration</v>
          </cell>
          <cell r="E223" t="str">
            <v>Michele Walker</v>
          </cell>
          <cell r="F223" t="str">
            <v>Terminated</v>
          </cell>
          <cell r="G223">
            <v>33945</v>
          </cell>
          <cell r="H223">
            <v>20</v>
          </cell>
          <cell r="I223">
            <v>34241</v>
          </cell>
          <cell r="J223">
            <v>34241</v>
          </cell>
          <cell r="K223">
            <v>36839</v>
          </cell>
          <cell r="N223">
            <v>200</v>
          </cell>
          <cell r="O223">
            <v>200</v>
          </cell>
          <cell r="S223">
            <v>200</v>
          </cell>
        </row>
        <row r="224">
          <cell r="A224">
            <v>2453</v>
          </cell>
          <cell r="B224" t="str">
            <v>Decogen Inc.</v>
          </cell>
          <cell r="C224" t="str">
            <v>SO1</v>
          </cell>
          <cell r="D224" t="str">
            <v>Cogeneration</v>
          </cell>
          <cell r="E224" t="str">
            <v>Michele Walker</v>
          </cell>
          <cell r="F224" t="str">
            <v>Terminated</v>
          </cell>
          <cell r="G224">
            <v>34066</v>
          </cell>
          <cell r="H224">
            <v>20</v>
          </cell>
          <cell r="I224">
            <v>34452</v>
          </cell>
          <cell r="J224">
            <v>34452</v>
          </cell>
          <cell r="K224">
            <v>37955</v>
          </cell>
          <cell r="N224">
            <v>500</v>
          </cell>
          <cell r="O224">
            <v>500</v>
          </cell>
          <cell r="S224">
            <v>500</v>
          </cell>
        </row>
        <row r="225">
          <cell r="A225">
            <v>2455</v>
          </cell>
          <cell r="B225" t="str">
            <v>West End Tennis Club</v>
          </cell>
          <cell r="C225" t="str">
            <v>SO3</v>
          </cell>
          <cell r="D225" t="str">
            <v>Cogeneration</v>
          </cell>
          <cell r="E225" t="str">
            <v>Michele Walker</v>
          </cell>
          <cell r="F225" t="str">
            <v>Terminated</v>
          </cell>
          <cell r="G225">
            <v>34274</v>
          </cell>
          <cell r="H225">
            <v>20</v>
          </cell>
          <cell r="I225">
            <v>34276</v>
          </cell>
          <cell r="J225">
            <v>34276</v>
          </cell>
          <cell r="K225">
            <v>38287</v>
          </cell>
          <cell r="N225">
            <v>20</v>
          </cell>
          <cell r="O225">
            <v>20</v>
          </cell>
          <cell r="S225">
            <v>20</v>
          </cell>
        </row>
        <row r="226">
          <cell r="A226">
            <v>2456</v>
          </cell>
          <cell r="B226" t="str">
            <v>Southern Kern USD (Tropico Middle Sch)</v>
          </cell>
          <cell r="C226" t="str">
            <v>SO3</v>
          </cell>
          <cell r="D226" t="str">
            <v>Cogeneration</v>
          </cell>
          <cell r="E226" t="str">
            <v>Cathy Mendoza</v>
          </cell>
          <cell r="F226" t="str">
            <v>Terminated</v>
          </cell>
          <cell r="G226">
            <v>34400</v>
          </cell>
          <cell r="H226">
            <v>5</v>
          </cell>
          <cell r="I226">
            <v>34415</v>
          </cell>
          <cell r="J226">
            <v>34415</v>
          </cell>
          <cell r="K226">
            <v>36769</v>
          </cell>
          <cell r="N226">
            <v>60</v>
          </cell>
          <cell r="O226">
            <v>60</v>
          </cell>
          <cell r="S226">
            <v>60</v>
          </cell>
        </row>
        <row r="227">
          <cell r="A227">
            <v>2458</v>
          </cell>
          <cell r="B227" t="str">
            <v>Berryman Health #1</v>
          </cell>
          <cell r="C227" t="str">
            <v>SO3</v>
          </cell>
          <cell r="D227" t="str">
            <v>Cogeneration</v>
          </cell>
          <cell r="E227" t="str">
            <v>Michele Walker</v>
          </cell>
          <cell r="F227" t="str">
            <v>Active</v>
          </cell>
          <cell r="G227">
            <v>34304</v>
          </cell>
          <cell r="H227">
            <v>20</v>
          </cell>
          <cell r="I227">
            <v>34291</v>
          </cell>
          <cell r="J227">
            <v>34291</v>
          </cell>
          <cell r="N227">
            <v>35</v>
          </cell>
          <cell r="O227">
            <v>35</v>
          </cell>
          <cell r="S227">
            <v>38</v>
          </cell>
        </row>
        <row r="228">
          <cell r="A228">
            <v>2459</v>
          </cell>
          <cell r="B228" t="str">
            <v>McAnally Egg Ranch</v>
          </cell>
          <cell r="C228" t="str">
            <v>SO1</v>
          </cell>
          <cell r="D228" t="str">
            <v>Cogeneration</v>
          </cell>
          <cell r="E228" t="str">
            <v>Michele Walker</v>
          </cell>
          <cell r="F228" t="str">
            <v>Terminated</v>
          </cell>
          <cell r="G228">
            <v>34344</v>
          </cell>
          <cell r="H228">
            <v>5</v>
          </cell>
          <cell r="I228">
            <v>34335</v>
          </cell>
          <cell r="J228">
            <v>34335</v>
          </cell>
          <cell r="K228">
            <v>37342</v>
          </cell>
          <cell r="N228">
            <v>120</v>
          </cell>
          <cell r="O228">
            <v>120</v>
          </cell>
          <cell r="S228">
            <v>120</v>
          </cell>
        </row>
        <row r="229">
          <cell r="A229">
            <v>2460</v>
          </cell>
          <cell r="B229" t="str">
            <v>Orange County Sanitation District</v>
          </cell>
          <cell r="C229" t="str">
            <v>SO1</v>
          </cell>
          <cell r="D229" t="str">
            <v>Cogeneration</v>
          </cell>
          <cell r="E229" t="str">
            <v>David R Cox</v>
          </cell>
          <cell r="F229" t="str">
            <v>Active</v>
          </cell>
          <cell r="G229">
            <v>33787</v>
          </cell>
          <cell r="H229">
            <v>30</v>
          </cell>
          <cell r="I229">
            <v>34136</v>
          </cell>
          <cell r="J229">
            <v>34136</v>
          </cell>
          <cell r="K229">
            <v>45092</v>
          </cell>
          <cell r="N229">
            <v>4500</v>
          </cell>
          <cell r="O229">
            <v>4500</v>
          </cell>
          <cell r="S229">
            <v>4500</v>
          </cell>
        </row>
        <row r="230">
          <cell r="A230">
            <v>2461</v>
          </cell>
          <cell r="B230" t="str">
            <v>Farm Fresh Foods</v>
          </cell>
          <cell r="C230" t="str">
            <v>SO3</v>
          </cell>
          <cell r="D230" t="str">
            <v>Cogeneration</v>
          </cell>
          <cell r="E230" t="str">
            <v>Bruce McCarthy</v>
          </cell>
          <cell r="F230" t="str">
            <v>Terminated</v>
          </cell>
          <cell r="G230">
            <v>34358</v>
          </cell>
          <cell r="H230">
            <v>5</v>
          </cell>
          <cell r="I230">
            <v>34458</v>
          </cell>
          <cell r="J230">
            <v>34458</v>
          </cell>
          <cell r="K230">
            <v>36958</v>
          </cell>
          <cell r="N230">
            <v>65</v>
          </cell>
          <cell r="O230">
            <v>65</v>
          </cell>
          <cell r="S230">
            <v>65</v>
          </cell>
        </row>
        <row r="231">
          <cell r="A231">
            <v>2462</v>
          </cell>
          <cell r="B231" t="str">
            <v>B. Braun Medical Inc.</v>
          </cell>
          <cell r="C231" t="str">
            <v>SO1</v>
          </cell>
          <cell r="D231" t="str">
            <v>Cogeneration</v>
          </cell>
          <cell r="E231" t="str">
            <v>Anthony F Blakemore</v>
          </cell>
          <cell r="F231" t="str">
            <v>Active</v>
          </cell>
          <cell r="G231">
            <v>34751</v>
          </cell>
          <cell r="H231">
            <v>1</v>
          </cell>
          <cell r="I231">
            <v>34751</v>
          </cell>
          <cell r="J231">
            <v>34751</v>
          </cell>
          <cell r="N231">
            <v>6100</v>
          </cell>
          <cell r="O231">
            <v>6100</v>
          </cell>
          <cell r="S231">
            <v>6100</v>
          </cell>
        </row>
        <row r="232">
          <cell r="A232">
            <v>2463</v>
          </cell>
          <cell r="B232" t="str">
            <v>All Metals Processing of Orange County</v>
          </cell>
          <cell r="C232" t="str">
            <v>SO1</v>
          </cell>
          <cell r="D232" t="str">
            <v>Cogeneration</v>
          </cell>
          <cell r="E232" t="str">
            <v>Michele Walker</v>
          </cell>
          <cell r="F232" t="str">
            <v>Terminated</v>
          </cell>
          <cell r="G232">
            <v>34431</v>
          </cell>
          <cell r="H232">
            <v>30</v>
          </cell>
          <cell r="I232">
            <v>34612</v>
          </cell>
          <cell r="J232">
            <v>34612</v>
          </cell>
          <cell r="K232">
            <v>38561</v>
          </cell>
          <cell r="M232">
            <v>175</v>
          </cell>
          <cell r="O232">
            <v>175</v>
          </cell>
          <cell r="Q232">
            <v>175</v>
          </cell>
          <cell r="R232">
            <v>175</v>
          </cell>
          <cell r="S232">
            <v>175</v>
          </cell>
        </row>
        <row r="233">
          <cell r="A233">
            <v>2464</v>
          </cell>
          <cell r="B233" t="str">
            <v>Corona/Norco USD (Centennial HS)</v>
          </cell>
          <cell r="C233" t="str">
            <v>SO3</v>
          </cell>
          <cell r="D233" t="str">
            <v>Cogeneration</v>
          </cell>
          <cell r="E233" t="str">
            <v>Michele Walker</v>
          </cell>
          <cell r="F233" t="str">
            <v>Terminated</v>
          </cell>
          <cell r="G233">
            <v>34534</v>
          </cell>
          <cell r="H233">
            <v>5</v>
          </cell>
          <cell r="I233">
            <v>34043</v>
          </cell>
          <cell r="J233">
            <v>34043</v>
          </cell>
          <cell r="K233">
            <v>38383</v>
          </cell>
          <cell r="N233">
            <v>70</v>
          </cell>
          <cell r="O233">
            <v>70</v>
          </cell>
          <cell r="S233">
            <v>70</v>
          </cell>
        </row>
        <row r="234">
          <cell r="A234">
            <v>2465</v>
          </cell>
          <cell r="B234" t="str">
            <v>Great Western Malting Company</v>
          </cell>
          <cell r="C234" t="str">
            <v>SO1</v>
          </cell>
          <cell r="D234" t="str">
            <v>Cogeneration</v>
          </cell>
          <cell r="E234" t="str">
            <v>Bruce McCarthy</v>
          </cell>
          <cell r="F234" t="str">
            <v>Terminated</v>
          </cell>
          <cell r="G234">
            <v>34520</v>
          </cell>
          <cell r="H234">
            <v>30</v>
          </cell>
          <cell r="I234">
            <v>34702</v>
          </cell>
          <cell r="J234">
            <v>37095</v>
          </cell>
          <cell r="K234">
            <v>37657</v>
          </cell>
          <cell r="N234">
            <v>750</v>
          </cell>
          <cell r="O234">
            <v>750</v>
          </cell>
          <cell r="S234">
            <v>750</v>
          </cell>
        </row>
        <row r="235">
          <cell r="A235">
            <v>2466</v>
          </cell>
          <cell r="B235" t="str">
            <v>Bixby Knolls Towers</v>
          </cell>
          <cell r="C235" t="str">
            <v>SO1</v>
          </cell>
          <cell r="D235" t="str">
            <v>Cogeneration</v>
          </cell>
          <cell r="E235" t="str">
            <v>Michele Walker</v>
          </cell>
          <cell r="F235" t="str">
            <v>Terminated</v>
          </cell>
          <cell r="G235">
            <v>34495</v>
          </cell>
          <cell r="H235">
            <v>5</v>
          </cell>
          <cell r="I235">
            <v>34743</v>
          </cell>
          <cell r="J235">
            <v>34743</v>
          </cell>
          <cell r="K235">
            <v>37740</v>
          </cell>
          <cell r="N235">
            <v>124</v>
          </cell>
          <cell r="O235">
            <v>124</v>
          </cell>
          <cell r="S235">
            <v>120</v>
          </cell>
        </row>
        <row r="236">
          <cell r="A236">
            <v>2467</v>
          </cell>
          <cell r="B236" t="str">
            <v>Mt. San Antonio College</v>
          </cell>
          <cell r="C236" t="str">
            <v>SO1</v>
          </cell>
          <cell r="D236" t="str">
            <v>Cogeneration</v>
          </cell>
          <cell r="E236" t="str">
            <v>Michele Walker</v>
          </cell>
          <cell r="F236" t="str">
            <v>Terminated</v>
          </cell>
          <cell r="G236">
            <v>34554</v>
          </cell>
          <cell r="H236">
            <v>0</v>
          </cell>
          <cell r="I236">
            <v>34900</v>
          </cell>
          <cell r="J236">
            <v>34554</v>
          </cell>
          <cell r="K236">
            <v>36274</v>
          </cell>
        </row>
        <row r="237">
          <cell r="A237">
            <v>2468</v>
          </cell>
          <cell r="B237" t="str">
            <v>San Bernardino City UHSD (Pacific HS)</v>
          </cell>
          <cell r="C237" t="str">
            <v>SO3</v>
          </cell>
          <cell r="D237" t="str">
            <v>Cogeneration</v>
          </cell>
          <cell r="E237" t="str">
            <v>Pam Snethen</v>
          </cell>
          <cell r="F237" t="str">
            <v>Active</v>
          </cell>
          <cell r="G237">
            <v>34481</v>
          </cell>
          <cell r="H237">
            <v>30</v>
          </cell>
          <cell r="I237">
            <v>34625</v>
          </cell>
          <cell r="J237">
            <v>34625</v>
          </cell>
          <cell r="N237">
            <v>75</v>
          </cell>
          <cell r="O237">
            <v>75</v>
          </cell>
          <cell r="S237">
            <v>75</v>
          </cell>
        </row>
        <row r="238">
          <cell r="A238">
            <v>2469</v>
          </cell>
          <cell r="B238" t="str">
            <v>Oasis Water Park</v>
          </cell>
          <cell r="C238" t="str">
            <v>SO3</v>
          </cell>
          <cell r="D238" t="str">
            <v>Cogeneration</v>
          </cell>
          <cell r="E238" t="str">
            <v>Michele Walker</v>
          </cell>
          <cell r="F238" t="str">
            <v>Terminated</v>
          </cell>
          <cell r="G238">
            <v>34500</v>
          </cell>
          <cell r="H238">
            <v>20</v>
          </cell>
          <cell r="I238">
            <v>34599</v>
          </cell>
          <cell r="J238">
            <v>34599</v>
          </cell>
          <cell r="K238">
            <v>36651</v>
          </cell>
          <cell r="N238">
            <v>70</v>
          </cell>
          <cell r="O238">
            <v>70</v>
          </cell>
          <cell r="S238">
            <v>70</v>
          </cell>
        </row>
        <row r="239">
          <cell r="A239">
            <v>2471</v>
          </cell>
          <cell r="B239" t="str">
            <v>Berryman Health #2</v>
          </cell>
          <cell r="C239" t="str">
            <v>SO3</v>
          </cell>
          <cell r="D239" t="str">
            <v>Cogeneration</v>
          </cell>
          <cell r="E239" t="str">
            <v>Michele Walker</v>
          </cell>
          <cell r="F239" t="str">
            <v>Active</v>
          </cell>
          <cell r="G239">
            <v>34669</v>
          </cell>
          <cell r="H239">
            <v>30</v>
          </cell>
          <cell r="I239">
            <v>34759</v>
          </cell>
          <cell r="J239">
            <v>34759</v>
          </cell>
          <cell r="N239">
            <v>85</v>
          </cell>
          <cell r="O239">
            <v>85</v>
          </cell>
          <cell r="S239">
            <v>85</v>
          </cell>
        </row>
        <row r="240">
          <cell r="A240">
            <v>2472</v>
          </cell>
          <cell r="B240" t="str">
            <v>PCA Metal Finishing, Inc.</v>
          </cell>
          <cell r="C240" t="str">
            <v>SO3</v>
          </cell>
          <cell r="D240" t="str">
            <v>Cogeneration</v>
          </cell>
          <cell r="E240" t="str">
            <v>Cathy Mendoza</v>
          </cell>
          <cell r="F240" t="str">
            <v>Terminated</v>
          </cell>
          <cell r="G240">
            <v>34638</v>
          </cell>
          <cell r="H240">
            <v>30</v>
          </cell>
          <cell r="I240">
            <v>34683</v>
          </cell>
          <cell r="J240">
            <v>34683</v>
          </cell>
          <cell r="K240">
            <v>38769</v>
          </cell>
          <cell r="N240">
            <v>100</v>
          </cell>
          <cell r="O240">
            <v>100</v>
          </cell>
          <cell r="S240">
            <v>100</v>
          </cell>
        </row>
        <row r="241">
          <cell r="A241">
            <v>2473</v>
          </cell>
          <cell r="B241" t="str">
            <v>Cotija Cheese, Incorporated</v>
          </cell>
          <cell r="C241" t="str">
            <v>SO1</v>
          </cell>
          <cell r="D241" t="str">
            <v>Cogeneration</v>
          </cell>
          <cell r="E241" t="str">
            <v>Pam Snethen</v>
          </cell>
          <cell r="F241" t="str">
            <v>Terminated</v>
          </cell>
          <cell r="G241">
            <v>34603</v>
          </cell>
          <cell r="H241">
            <v>5</v>
          </cell>
          <cell r="I241">
            <v>34823</v>
          </cell>
          <cell r="J241">
            <v>34823</v>
          </cell>
          <cell r="K241">
            <v>38834</v>
          </cell>
          <cell r="N241">
            <v>120</v>
          </cell>
          <cell r="O241">
            <v>120</v>
          </cell>
          <cell r="S241">
            <v>120</v>
          </cell>
        </row>
        <row r="242">
          <cell r="A242">
            <v>2474</v>
          </cell>
          <cell r="B242" t="str">
            <v>LA CO Sanitation (Total Energy Facility)</v>
          </cell>
          <cell r="C242" t="str">
            <v>SO1</v>
          </cell>
          <cell r="D242" t="str">
            <v>Cogeneration</v>
          </cell>
          <cell r="E242" t="str">
            <v>Cathy Mendoza</v>
          </cell>
          <cell r="F242" t="str">
            <v>Terminated</v>
          </cell>
          <cell r="G242">
            <v>34862</v>
          </cell>
          <cell r="H242">
            <v>10</v>
          </cell>
          <cell r="I242">
            <v>34862</v>
          </cell>
          <cell r="J242">
            <v>34862</v>
          </cell>
          <cell r="K242">
            <v>36868</v>
          </cell>
          <cell r="M242">
            <v>3276</v>
          </cell>
          <cell r="N242">
            <v>13224</v>
          </cell>
          <cell r="O242">
            <v>16500</v>
          </cell>
          <cell r="Q242">
            <v>3276</v>
          </cell>
          <cell r="R242">
            <v>3276</v>
          </cell>
          <cell r="S242">
            <v>16500</v>
          </cell>
        </row>
        <row r="243">
          <cell r="A243">
            <v>2475</v>
          </cell>
          <cell r="B243" t="str">
            <v>Anderson Lithographic Co.</v>
          </cell>
          <cell r="C243" t="str">
            <v>SO1</v>
          </cell>
          <cell r="D243" t="str">
            <v>Cogeneration</v>
          </cell>
          <cell r="E243" t="str">
            <v>Pam Snethen</v>
          </cell>
          <cell r="F243" t="str">
            <v>Active</v>
          </cell>
          <cell r="G243">
            <v>34661</v>
          </cell>
          <cell r="H243">
            <v>15</v>
          </cell>
          <cell r="I243">
            <v>34899</v>
          </cell>
          <cell r="J243">
            <v>34899</v>
          </cell>
          <cell r="K243">
            <v>40377</v>
          </cell>
          <cell r="M243">
            <v>2750</v>
          </cell>
          <cell r="N243">
            <v>2250</v>
          </cell>
          <cell r="O243">
            <v>5000</v>
          </cell>
          <cell r="Q243">
            <v>2750</v>
          </cell>
          <cell r="R243">
            <v>2750</v>
          </cell>
          <cell r="S243">
            <v>5000</v>
          </cell>
        </row>
        <row r="244">
          <cell r="A244">
            <v>2476</v>
          </cell>
          <cell r="B244" t="str">
            <v>Quaker City Plating</v>
          </cell>
          <cell r="C244" t="str">
            <v>SO3</v>
          </cell>
          <cell r="D244" t="str">
            <v>Cogeneration</v>
          </cell>
          <cell r="E244" t="str">
            <v>Michele Walker</v>
          </cell>
          <cell r="F244" t="str">
            <v>Active</v>
          </cell>
          <cell r="G244">
            <v>34792</v>
          </cell>
          <cell r="H244">
            <v>30</v>
          </cell>
          <cell r="I244">
            <v>34852</v>
          </cell>
          <cell r="J244">
            <v>34852</v>
          </cell>
          <cell r="N244">
            <v>32</v>
          </cell>
          <cell r="O244">
            <v>32</v>
          </cell>
          <cell r="S244">
            <v>32</v>
          </cell>
        </row>
        <row r="245">
          <cell r="A245">
            <v>2478</v>
          </cell>
          <cell r="B245" t="str">
            <v>Charter Oak High School Dist.</v>
          </cell>
          <cell r="C245" t="str">
            <v>SO3</v>
          </cell>
          <cell r="D245" t="str">
            <v>Cogeneration</v>
          </cell>
          <cell r="E245" t="str">
            <v>Michele Walker</v>
          </cell>
          <cell r="F245" t="str">
            <v>Active</v>
          </cell>
          <cell r="G245">
            <v>35094</v>
          </cell>
          <cell r="H245">
            <v>15</v>
          </cell>
          <cell r="I245">
            <v>35117</v>
          </cell>
          <cell r="J245">
            <v>35117</v>
          </cell>
          <cell r="K245">
            <v>38843</v>
          </cell>
          <cell r="N245">
            <v>85</v>
          </cell>
          <cell r="O245">
            <v>85</v>
          </cell>
          <cell r="S245">
            <v>85</v>
          </cell>
        </row>
        <row r="246">
          <cell r="A246">
            <v>2479</v>
          </cell>
          <cell r="B246" t="str">
            <v>Termo Company</v>
          </cell>
          <cell r="C246" t="str">
            <v>SO1</v>
          </cell>
          <cell r="D246" t="str">
            <v>Cogeneration</v>
          </cell>
          <cell r="E246" t="str">
            <v>Cathy Mendoza</v>
          </cell>
          <cell r="F246" t="str">
            <v>Active</v>
          </cell>
          <cell r="G246">
            <v>35201</v>
          </cell>
          <cell r="H246">
            <v>1</v>
          </cell>
          <cell r="I246">
            <v>35223</v>
          </cell>
          <cell r="J246">
            <v>35223</v>
          </cell>
          <cell r="K246">
            <v>46179</v>
          </cell>
          <cell r="N246">
            <v>190</v>
          </cell>
          <cell r="O246">
            <v>190</v>
          </cell>
          <cell r="S246">
            <v>190</v>
          </cell>
        </row>
        <row r="247">
          <cell r="A247">
            <v>2480</v>
          </cell>
          <cell r="B247" t="str">
            <v>Chevron El Segundo III</v>
          </cell>
          <cell r="C247" t="str">
            <v>SO1</v>
          </cell>
          <cell r="D247" t="str">
            <v>Cogeneration</v>
          </cell>
          <cell r="E247" t="str">
            <v>David R Cox</v>
          </cell>
          <cell r="F247" t="str">
            <v>Active</v>
          </cell>
          <cell r="G247">
            <v>35128</v>
          </cell>
          <cell r="H247">
            <v>1</v>
          </cell>
          <cell r="I247">
            <v>35138</v>
          </cell>
          <cell r="J247">
            <v>35138</v>
          </cell>
          <cell r="N247">
            <v>48200</v>
          </cell>
          <cell r="O247">
            <v>48200</v>
          </cell>
          <cell r="S247">
            <v>48200</v>
          </cell>
        </row>
        <row r="248">
          <cell r="A248">
            <v>2482</v>
          </cell>
          <cell r="B248" t="str">
            <v>Cogen Partners</v>
          </cell>
          <cell r="C248" t="str">
            <v>NEG</v>
          </cell>
          <cell r="D248" t="str">
            <v>Cogeneration</v>
          </cell>
          <cell r="E248" t="str">
            <v>Michele Walker</v>
          </cell>
          <cell r="F248" t="str">
            <v>Terminated</v>
          </cell>
          <cell r="G248">
            <v>35559</v>
          </cell>
          <cell r="H248">
            <v>4</v>
          </cell>
          <cell r="I248">
            <v>35582</v>
          </cell>
          <cell r="K248">
            <v>37255</v>
          </cell>
          <cell r="N248">
            <v>120</v>
          </cell>
          <cell r="O248">
            <v>120</v>
          </cell>
          <cell r="S248">
            <v>120</v>
          </cell>
        </row>
        <row r="249">
          <cell r="A249">
            <v>2483</v>
          </cell>
          <cell r="B249" t="str">
            <v>Culver City (Pool)</v>
          </cell>
          <cell r="C249" t="str">
            <v>NEG</v>
          </cell>
          <cell r="D249" t="str">
            <v>Cogeneration</v>
          </cell>
          <cell r="E249" t="str">
            <v>Michele Walker</v>
          </cell>
          <cell r="F249" t="str">
            <v>Terminated</v>
          </cell>
          <cell r="G249">
            <v>35517</v>
          </cell>
          <cell r="H249">
            <v>4</v>
          </cell>
          <cell r="K249">
            <v>37255</v>
          </cell>
          <cell r="N249">
            <v>60</v>
          </cell>
          <cell r="O249">
            <v>60</v>
          </cell>
          <cell r="S249">
            <v>60</v>
          </cell>
        </row>
        <row r="250">
          <cell r="A250">
            <v>2484</v>
          </cell>
          <cell r="B250" t="str">
            <v>Culver City (City Hall)</v>
          </cell>
          <cell r="C250" t="str">
            <v>NEG</v>
          </cell>
          <cell r="D250" t="str">
            <v>Cogeneration</v>
          </cell>
          <cell r="E250" t="str">
            <v>Michele Walker</v>
          </cell>
          <cell r="F250" t="str">
            <v>Terminated</v>
          </cell>
          <cell r="G250">
            <v>35572</v>
          </cell>
          <cell r="H250">
            <v>0</v>
          </cell>
          <cell r="I250">
            <v>35582</v>
          </cell>
          <cell r="K250">
            <v>37255</v>
          </cell>
          <cell r="N250">
            <v>120</v>
          </cell>
          <cell r="O250">
            <v>120</v>
          </cell>
          <cell r="S250">
            <v>120</v>
          </cell>
        </row>
        <row r="251">
          <cell r="A251">
            <v>2485</v>
          </cell>
          <cell r="B251" t="str">
            <v>Culver City (Vets Bldg)</v>
          </cell>
          <cell r="C251" t="str">
            <v>NEG</v>
          </cell>
          <cell r="D251" t="str">
            <v>Cogeneration</v>
          </cell>
          <cell r="E251" t="str">
            <v>Michele Walker</v>
          </cell>
          <cell r="F251" t="str">
            <v>Terminated</v>
          </cell>
          <cell r="G251">
            <v>35572</v>
          </cell>
          <cell r="H251">
            <v>4</v>
          </cell>
          <cell r="I251">
            <v>35643</v>
          </cell>
          <cell r="K251">
            <v>37255</v>
          </cell>
          <cell r="N251">
            <v>120</v>
          </cell>
          <cell r="O251">
            <v>120</v>
          </cell>
          <cell r="S251">
            <v>120</v>
          </cell>
        </row>
        <row r="252">
          <cell r="A252">
            <v>2486</v>
          </cell>
          <cell r="B252" t="str">
            <v>Culver City (Police Bldg)</v>
          </cell>
          <cell r="C252" t="str">
            <v>NEG</v>
          </cell>
          <cell r="D252" t="str">
            <v>Cogeneration</v>
          </cell>
          <cell r="E252" t="str">
            <v>Michele Walker</v>
          </cell>
          <cell r="F252" t="str">
            <v>Terminated</v>
          </cell>
          <cell r="G252">
            <v>35572</v>
          </cell>
          <cell r="H252">
            <v>4</v>
          </cell>
          <cell r="I252">
            <v>35643</v>
          </cell>
          <cell r="K252">
            <v>37255</v>
          </cell>
          <cell r="N252">
            <v>120</v>
          </cell>
          <cell r="O252">
            <v>120</v>
          </cell>
          <cell r="S252">
            <v>120</v>
          </cell>
        </row>
        <row r="253">
          <cell r="A253">
            <v>2487</v>
          </cell>
          <cell r="B253" t="str">
            <v>City of Montery Park</v>
          </cell>
          <cell r="C253" t="str">
            <v>NEG</v>
          </cell>
          <cell r="D253" t="str">
            <v>Cogeneration</v>
          </cell>
          <cell r="E253" t="str">
            <v>Michele Walker</v>
          </cell>
          <cell r="F253" t="str">
            <v>Terminated</v>
          </cell>
          <cell r="G253">
            <v>35682</v>
          </cell>
          <cell r="H253">
            <v>0</v>
          </cell>
          <cell r="I253">
            <v>35704</v>
          </cell>
          <cell r="K253">
            <v>37255</v>
          </cell>
          <cell r="N253">
            <v>60</v>
          </cell>
          <cell r="O253">
            <v>60</v>
          </cell>
          <cell r="S253">
            <v>60</v>
          </cell>
        </row>
        <row r="254">
          <cell r="A254">
            <v>2488</v>
          </cell>
          <cell r="B254" t="str">
            <v>City of South Gate</v>
          </cell>
          <cell r="C254" t="str">
            <v>NEG</v>
          </cell>
          <cell r="D254" t="str">
            <v>Cogeneration</v>
          </cell>
          <cell r="E254" t="str">
            <v>Michele Walker</v>
          </cell>
          <cell r="F254" t="str">
            <v>Terminated</v>
          </cell>
          <cell r="G254">
            <v>35957</v>
          </cell>
          <cell r="H254">
            <v>0</v>
          </cell>
          <cell r="I254">
            <v>35977</v>
          </cell>
          <cell r="K254">
            <v>37255</v>
          </cell>
          <cell r="N254">
            <v>120</v>
          </cell>
          <cell r="O254">
            <v>120</v>
          </cell>
          <cell r="S254">
            <v>120</v>
          </cell>
        </row>
        <row r="255">
          <cell r="A255">
            <v>2490</v>
          </cell>
          <cell r="B255" t="str">
            <v>City of Oxnard</v>
          </cell>
          <cell r="C255" t="str">
            <v>SO1</v>
          </cell>
          <cell r="D255" t="str">
            <v>Cogeneration</v>
          </cell>
          <cell r="E255" t="str">
            <v>Cathy Mendoza</v>
          </cell>
          <cell r="F255" t="str">
            <v>Active</v>
          </cell>
          <cell r="G255">
            <v>32308</v>
          </cell>
          <cell r="H255">
            <v>0</v>
          </cell>
          <cell r="I255">
            <v>29963</v>
          </cell>
          <cell r="J255">
            <v>29963</v>
          </cell>
          <cell r="N255">
            <v>1500</v>
          </cell>
          <cell r="O255">
            <v>1500</v>
          </cell>
          <cell r="S255">
            <v>1500</v>
          </cell>
        </row>
        <row r="256">
          <cell r="A256">
            <v>2496</v>
          </cell>
          <cell r="B256" t="str">
            <v>LA CO Sanitation (Total Energy Facility)</v>
          </cell>
          <cell r="C256" t="str">
            <v>GF Bypass</v>
          </cell>
          <cell r="D256" t="str">
            <v>Cogeneration</v>
          </cell>
          <cell r="E256" t="str">
            <v>Cathy Mendoza</v>
          </cell>
          <cell r="F256" t="str">
            <v>Terminated</v>
          </cell>
          <cell r="G256">
            <v>36869</v>
          </cell>
          <cell r="H256">
            <v>1</v>
          </cell>
          <cell r="I256">
            <v>34862</v>
          </cell>
          <cell r="K256">
            <v>37116</v>
          </cell>
        </row>
        <row r="257">
          <cell r="A257">
            <v>2502</v>
          </cell>
          <cell r="B257" t="str">
            <v>San Antonio Community Hospital</v>
          </cell>
          <cell r="C257" t="str">
            <v>GF Bypass</v>
          </cell>
          <cell r="D257" t="str">
            <v>Cogeneration</v>
          </cell>
          <cell r="E257" t="str">
            <v>Cathy Mendoza</v>
          </cell>
          <cell r="F257" t="str">
            <v>Active</v>
          </cell>
          <cell r="G257">
            <v>36972</v>
          </cell>
          <cell r="H257">
            <v>1</v>
          </cell>
          <cell r="I257">
            <v>31306</v>
          </cell>
        </row>
        <row r="258">
          <cell r="A258">
            <v>2717</v>
          </cell>
          <cell r="B258" t="str">
            <v>Kern River Cogeneration Company</v>
          </cell>
          <cell r="C258" t="str">
            <v>RSO1</v>
          </cell>
          <cell r="D258" t="str">
            <v>Cogeneration</v>
          </cell>
          <cell r="E258" t="str">
            <v>David R Cox</v>
          </cell>
          <cell r="F258" t="str">
            <v>Active</v>
          </cell>
          <cell r="G258">
            <v>38569</v>
          </cell>
          <cell r="H258">
            <v>5</v>
          </cell>
          <cell r="I258">
            <v>38574</v>
          </cell>
          <cell r="J258">
            <v>38574</v>
          </cell>
          <cell r="K258">
            <v>38868</v>
          </cell>
          <cell r="M258">
            <v>300000</v>
          </cell>
          <cell r="O258">
            <v>300000</v>
          </cell>
          <cell r="Q258">
            <v>300000</v>
          </cell>
          <cell r="R258">
            <v>300000</v>
          </cell>
          <cell r="S258">
            <v>300000</v>
          </cell>
        </row>
        <row r="259">
          <cell r="A259">
            <v>2801</v>
          </cell>
          <cell r="B259" t="str">
            <v>Kern River Cogeneration Company</v>
          </cell>
          <cell r="C259" t="str">
            <v>NEG</v>
          </cell>
          <cell r="D259" t="str">
            <v>Cogeneration</v>
          </cell>
          <cell r="E259" t="str">
            <v>David R Cox</v>
          </cell>
          <cell r="F259" t="str">
            <v>Inactive</v>
          </cell>
          <cell r="G259">
            <v>38701</v>
          </cell>
          <cell r="H259">
            <v>5</v>
          </cell>
          <cell r="I259">
            <v>38869</v>
          </cell>
          <cell r="J259">
            <v>38869</v>
          </cell>
          <cell r="K259">
            <v>40724</v>
          </cell>
        </row>
        <row r="260">
          <cell r="A260">
            <v>2802</v>
          </cell>
          <cell r="B260" t="str">
            <v>City of Palm Springs (Municipal Complex)</v>
          </cell>
          <cell r="C260" t="str">
            <v>RSO1</v>
          </cell>
          <cell r="D260" t="str">
            <v>Cogeneration</v>
          </cell>
          <cell r="E260" t="str">
            <v>David R Cox</v>
          </cell>
          <cell r="F260" t="str">
            <v>Active</v>
          </cell>
          <cell r="G260">
            <v>38596</v>
          </cell>
          <cell r="H260">
            <v>5</v>
          </cell>
          <cell r="I260">
            <v>38601</v>
          </cell>
          <cell r="J260">
            <v>38601</v>
          </cell>
          <cell r="K260">
            <v>40426</v>
          </cell>
          <cell r="M260">
            <v>380</v>
          </cell>
          <cell r="O260">
            <v>380</v>
          </cell>
          <cell r="Q260">
            <v>380</v>
          </cell>
          <cell r="R260">
            <v>380</v>
          </cell>
          <cell r="S260">
            <v>1300</v>
          </cell>
        </row>
        <row r="261">
          <cell r="A261">
            <v>2803</v>
          </cell>
          <cell r="B261" t="str">
            <v>City of Palm Springs (Sunrise Plaza)</v>
          </cell>
          <cell r="C261" t="str">
            <v>RSO1</v>
          </cell>
          <cell r="D261" t="str">
            <v>Cogeneration</v>
          </cell>
          <cell r="E261" t="str">
            <v>David R Cox</v>
          </cell>
          <cell r="F261" t="str">
            <v>Active</v>
          </cell>
          <cell r="G261">
            <v>38596</v>
          </cell>
          <cell r="H261">
            <v>5</v>
          </cell>
          <cell r="I261">
            <v>38626</v>
          </cell>
          <cell r="J261">
            <v>38626</v>
          </cell>
          <cell r="K261">
            <v>40451</v>
          </cell>
          <cell r="M261">
            <v>216</v>
          </cell>
          <cell r="O261">
            <v>216</v>
          </cell>
          <cell r="Q261">
            <v>216</v>
          </cell>
          <cell r="R261">
            <v>216</v>
          </cell>
          <cell r="S261">
            <v>650</v>
          </cell>
        </row>
        <row r="262">
          <cell r="A262">
            <v>2901</v>
          </cell>
          <cell r="B262" t="str">
            <v>US Generating Company</v>
          </cell>
          <cell r="C262" t="str">
            <v>BRPU</v>
          </cell>
          <cell r="D262" t="str">
            <v>Cogeneration</v>
          </cell>
          <cell r="E262" t="str">
            <v>Cynthia Shindle</v>
          </cell>
          <cell r="F262" t="str">
            <v>Terminated</v>
          </cell>
          <cell r="G262">
            <v>36100</v>
          </cell>
          <cell r="H262">
            <v>0</v>
          </cell>
        </row>
        <row r="263">
          <cell r="A263">
            <v>3001</v>
          </cell>
          <cell r="B263" t="str">
            <v>Heber Geothermal Company</v>
          </cell>
          <cell r="C263" t="str">
            <v>NEG</v>
          </cell>
          <cell r="D263" t="str">
            <v>Geothermal</v>
          </cell>
          <cell r="E263" t="str">
            <v>Michele Walker</v>
          </cell>
          <cell r="F263" t="str">
            <v>Active</v>
          </cell>
          <cell r="G263">
            <v>30554</v>
          </cell>
          <cell r="H263">
            <v>30</v>
          </cell>
          <cell r="I263">
            <v>31260</v>
          </cell>
          <cell r="J263">
            <v>31396</v>
          </cell>
          <cell r="K263">
            <v>42352</v>
          </cell>
          <cell r="L263">
            <v>45000</v>
          </cell>
          <cell r="M263">
            <v>2000</v>
          </cell>
          <cell r="N263">
            <v>5000</v>
          </cell>
          <cell r="O263">
            <v>52000</v>
          </cell>
          <cell r="P263">
            <v>45000</v>
          </cell>
          <cell r="Q263">
            <v>2000</v>
          </cell>
          <cell r="R263">
            <v>47000</v>
          </cell>
          <cell r="S263">
            <v>52000</v>
          </cell>
        </row>
        <row r="264">
          <cell r="A264">
            <v>3002</v>
          </cell>
          <cell r="B264" t="str">
            <v>Geo East Mesa Electric Company</v>
          </cell>
          <cell r="C264" t="str">
            <v>NEG</v>
          </cell>
          <cell r="D264" t="str">
            <v>Geothermal</v>
          </cell>
          <cell r="E264" t="str">
            <v>Cynthia Shindle</v>
          </cell>
          <cell r="F264" t="str">
            <v>Terminated</v>
          </cell>
          <cell r="G264">
            <v>30720</v>
          </cell>
          <cell r="H264">
            <v>30</v>
          </cell>
          <cell r="I264">
            <v>30590</v>
          </cell>
          <cell r="J264">
            <v>30720</v>
          </cell>
          <cell r="K264">
            <v>45330</v>
          </cell>
          <cell r="L264">
            <v>6000</v>
          </cell>
          <cell r="M264">
            <v>3000</v>
          </cell>
          <cell r="N264">
            <v>4490</v>
          </cell>
          <cell r="O264">
            <v>13490</v>
          </cell>
          <cell r="P264">
            <v>6000</v>
          </cell>
          <cell r="Q264">
            <v>3000</v>
          </cell>
          <cell r="R264">
            <v>9000</v>
          </cell>
          <cell r="S264">
            <v>13490</v>
          </cell>
        </row>
        <row r="265">
          <cell r="A265">
            <v>3003</v>
          </cell>
          <cell r="B265" t="str">
            <v>Mammoth Pacific L. P. (MP1)</v>
          </cell>
          <cell r="C265" t="str">
            <v>NEG</v>
          </cell>
          <cell r="D265" t="str">
            <v>Geothermal</v>
          </cell>
          <cell r="E265" t="str">
            <v>Michele Walker</v>
          </cell>
          <cell r="F265" t="str">
            <v>Active</v>
          </cell>
          <cell r="G265">
            <v>30609</v>
          </cell>
          <cell r="H265">
            <v>30</v>
          </cell>
          <cell r="I265">
            <v>31012</v>
          </cell>
          <cell r="J265">
            <v>31104</v>
          </cell>
          <cell r="K265">
            <v>42061</v>
          </cell>
          <cell r="L265">
            <v>6398</v>
          </cell>
          <cell r="O265">
            <v>6398</v>
          </cell>
          <cell r="P265">
            <v>6398</v>
          </cell>
          <cell r="R265">
            <v>6398</v>
          </cell>
          <cell r="S265">
            <v>10000</v>
          </cell>
        </row>
        <row r="266">
          <cell r="A266">
            <v>3004</v>
          </cell>
          <cell r="B266" t="str">
            <v>Del Ranch, LTD., (Niland #2)</v>
          </cell>
          <cell r="C266" t="str">
            <v>NEG</v>
          </cell>
          <cell r="D266" t="str">
            <v>Geothermal</v>
          </cell>
          <cell r="E266" t="str">
            <v>Cathy Mendoza</v>
          </cell>
          <cell r="F266" t="str">
            <v>Active</v>
          </cell>
          <cell r="G266">
            <v>30734</v>
          </cell>
          <cell r="H266">
            <v>30</v>
          </cell>
          <cell r="I266">
            <v>32431</v>
          </cell>
          <cell r="J266">
            <v>32509</v>
          </cell>
          <cell r="K266">
            <v>43466</v>
          </cell>
          <cell r="L266">
            <v>34000</v>
          </cell>
          <cell r="M266">
            <v>4000</v>
          </cell>
          <cell r="O266">
            <v>38000</v>
          </cell>
          <cell r="P266">
            <v>34000</v>
          </cell>
          <cell r="Q266">
            <v>4000</v>
          </cell>
          <cell r="R266">
            <v>38000</v>
          </cell>
          <cell r="S266">
            <v>42000</v>
          </cell>
        </row>
        <row r="267">
          <cell r="A267">
            <v>3006</v>
          </cell>
          <cell r="B267" t="str">
            <v>Vulcan/Bn Geothermal</v>
          </cell>
          <cell r="C267" t="str">
            <v>SO4</v>
          </cell>
          <cell r="D267" t="str">
            <v>Geothermal</v>
          </cell>
          <cell r="E267" t="str">
            <v>Cathy Mendoza</v>
          </cell>
          <cell r="F267" t="str">
            <v>Active</v>
          </cell>
          <cell r="G267">
            <v>30742</v>
          </cell>
          <cell r="H267">
            <v>30</v>
          </cell>
          <cell r="I267">
            <v>31387</v>
          </cell>
          <cell r="J267">
            <v>31453</v>
          </cell>
          <cell r="K267">
            <v>42409</v>
          </cell>
          <cell r="L267">
            <v>29500</v>
          </cell>
          <cell r="M267">
            <v>4500</v>
          </cell>
          <cell r="O267">
            <v>34000</v>
          </cell>
          <cell r="P267">
            <v>29500</v>
          </cell>
          <cell r="Q267">
            <v>4500</v>
          </cell>
          <cell r="R267">
            <v>34000</v>
          </cell>
          <cell r="S267">
            <v>34000</v>
          </cell>
        </row>
        <row r="268">
          <cell r="A268">
            <v>3008</v>
          </cell>
          <cell r="B268" t="str">
            <v>Coso Finance Partners (Navy I)</v>
          </cell>
          <cell r="C268" t="str">
            <v>SO4</v>
          </cell>
          <cell r="D268" t="str">
            <v>Geothermal</v>
          </cell>
          <cell r="E268" t="str">
            <v>Anthony F Blakemore</v>
          </cell>
          <cell r="F268" t="str">
            <v>Active</v>
          </cell>
          <cell r="G268">
            <v>30837</v>
          </cell>
          <cell r="H268">
            <v>24</v>
          </cell>
          <cell r="I268">
            <v>31971</v>
          </cell>
          <cell r="J268">
            <v>32008</v>
          </cell>
          <cell r="K268">
            <v>40773</v>
          </cell>
          <cell r="L268">
            <v>75000</v>
          </cell>
          <cell r="N268">
            <v>4500</v>
          </cell>
          <cell r="O268">
            <v>79500</v>
          </cell>
          <cell r="P268">
            <v>75000</v>
          </cell>
          <cell r="R268">
            <v>75000</v>
          </cell>
          <cell r="S268">
            <v>79500</v>
          </cell>
        </row>
        <row r="269">
          <cell r="A269">
            <v>3009</v>
          </cell>
          <cell r="B269" t="str">
            <v>Elmore Ltd.</v>
          </cell>
          <cell r="C269" t="str">
            <v>SO4</v>
          </cell>
          <cell r="D269" t="str">
            <v>Geothermal</v>
          </cell>
          <cell r="E269" t="str">
            <v>Cathy Mendoza</v>
          </cell>
          <cell r="F269" t="str">
            <v>Active</v>
          </cell>
          <cell r="G269">
            <v>30848</v>
          </cell>
          <cell r="H269">
            <v>30</v>
          </cell>
          <cell r="I269">
            <v>32482</v>
          </cell>
          <cell r="J269">
            <v>32509</v>
          </cell>
          <cell r="K269">
            <v>43466</v>
          </cell>
          <cell r="L269">
            <v>34000</v>
          </cell>
          <cell r="M269">
            <v>4000</v>
          </cell>
          <cell r="O269">
            <v>38000</v>
          </cell>
          <cell r="P269">
            <v>34000</v>
          </cell>
          <cell r="Q269">
            <v>4000</v>
          </cell>
          <cell r="R269">
            <v>38000</v>
          </cell>
          <cell r="S269">
            <v>42000</v>
          </cell>
        </row>
        <row r="270">
          <cell r="A270">
            <v>3010</v>
          </cell>
          <cell r="B270" t="str">
            <v>Ormesa Geothermal I</v>
          </cell>
          <cell r="C270" t="str">
            <v>SO4</v>
          </cell>
          <cell r="D270" t="str">
            <v>Geothermal</v>
          </cell>
          <cell r="E270" t="str">
            <v>David R Cox</v>
          </cell>
          <cell r="F270" t="str">
            <v>Active</v>
          </cell>
          <cell r="G270">
            <v>30881</v>
          </cell>
          <cell r="H270">
            <v>30</v>
          </cell>
          <cell r="I270">
            <v>31761</v>
          </cell>
          <cell r="J270">
            <v>32059</v>
          </cell>
          <cell r="K270">
            <v>43017</v>
          </cell>
          <cell r="L270">
            <v>31500</v>
          </cell>
          <cell r="M270">
            <v>6500</v>
          </cell>
          <cell r="O270">
            <v>38000</v>
          </cell>
          <cell r="P270">
            <v>31500</v>
          </cell>
          <cell r="Q270">
            <v>6500</v>
          </cell>
          <cell r="R270">
            <v>38000</v>
          </cell>
          <cell r="S270">
            <v>38000</v>
          </cell>
        </row>
        <row r="271">
          <cell r="A271">
            <v>3011</v>
          </cell>
          <cell r="B271" t="str">
            <v>Caithness Dixie Valley, LLC</v>
          </cell>
          <cell r="C271" t="str">
            <v>SO4</v>
          </cell>
          <cell r="D271" t="str">
            <v>Geothermal</v>
          </cell>
          <cell r="E271" t="str">
            <v>Anthony F Blakemore</v>
          </cell>
          <cell r="F271" t="str">
            <v>Active</v>
          </cell>
          <cell r="G271">
            <v>30883</v>
          </cell>
          <cell r="H271">
            <v>30</v>
          </cell>
          <cell r="I271">
            <v>32308</v>
          </cell>
          <cell r="J271">
            <v>32329</v>
          </cell>
          <cell r="K271">
            <v>43285</v>
          </cell>
          <cell r="L271">
            <v>49800</v>
          </cell>
          <cell r="N271">
            <v>6200</v>
          </cell>
          <cell r="O271">
            <v>56000</v>
          </cell>
          <cell r="P271">
            <v>49800</v>
          </cell>
          <cell r="R271">
            <v>49800</v>
          </cell>
          <cell r="S271">
            <v>56000</v>
          </cell>
        </row>
        <row r="272">
          <cell r="A272">
            <v>3012</v>
          </cell>
          <cell r="B272" t="str">
            <v>Ormesa Geothermal II</v>
          </cell>
          <cell r="C272" t="str">
            <v>SO4</v>
          </cell>
          <cell r="D272" t="str">
            <v>Geothermal</v>
          </cell>
          <cell r="E272" t="str">
            <v>David R Cox</v>
          </cell>
          <cell r="F272" t="str">
            <v>Active</v>
          </cell>
          <cell r="G272">
            <v>30846</v>
          </cell>
          <cell r="H272">
            <v>30</v>
          </cell>
          <cell r="I272">
            <v>32142</v>
          </cell>
          <cell r="J272">
            <v>32212</v>
          </cell>
          <cell r="K272">
            <v>43169</v>
          </cell>
          <cell r="L272">
            <v>15000</v>
          </cell>
          <cell r="N272">
            <v>3500</v>
          </cell>
          <cell r="O272">
            <v>18500</v>
          </cell>
          <cell r="P272">
            <v>15000</v>
          </cell>
          <cell r="R272">
            <v>15000</v>
          </cell>
          <cell r="S272">
            <v>18500</v>
          </cell>
        </row>
        <row r="273">
          <cell r="A273">
            <v>3015</v>
          </cell>
          <cell r="B273" t="str">
            <v>Geo East Mesa Limited Partnership</v>
          </cell>
          <cell r="C273" t="str">
            <v>SO4</v>
          </cell>
          <cell r="D273" t="str">
            <v>Geothermal</v>
          </cell>
          <cell r="E273" t="str">
            <v>Cynthia Shindle</v>
          </cell>
          <cell r="F273" t="str">
            <v>Terminated</v>
          </cell>
          <cell r="G273">
            <v>31016</v>
          </cell>
          <cell r="H273">
            <v>30</v>
          </cell>
          <cell r="I273">
            <v>32632</v>
          </cell>
          <cell r="J273">
            <v>32689</v>
          </cell>
          <cell r="K273">
            <v>35885</v>
          </cell>
          <cell r="L273">
            <v>18500</v>
          </cell>
          <cell r="M273">
            <v>18500</v>
          </cell>
          <cell r="O273">
            <v>37000</v>
          </cell>
          <cell r="P273">
            <v>18500</v>
          </cell>
          <cell r="Q273">
            <v>18500</v>
          </cell>
          <cell r="R273">
            <v>37000</v>
          </cell>
          <cell r="S273">
            <v>37000</v>
          </cell>
        </row>
        <row r="274">
          <cell r="A274">
            <v>3016</v>
          </cell>
          <cell r="B274" t="str">
            <v>Geo East Mesa Escrow Account</v>
          </cell>
          <cell r="C274" t="str">
            <v>SO4</v>
          </cell>
          <cell r="D274" t="str">
            <v>Geothermal</v>
          </cell>
          <cell r="E274" t="str">
            <v>Cynthia Shindle</v>
          </cell>
          <cell r="F274" t="str">
            <v>Terminated</v>
          </cell>
          <cell r="G274">
            <v>31016</v>
          </cell>
          <cell r="H274">
            <v>30</v>
          </cell>
          <cell r="I274">
            <v>32646</v>
          </cell>
          <cell r="J274">
            <v>32661</v>
          </cell>
          <cell r="K274">
            <v>35885</v>
          </cell>
          <cell r="L274">
            <v>20000</v>
          </cell>
          <cell r="M274">
            <v>17000</v>
          </cell>
          <cell r="O274">
            <v>37000</v>
          </cell>
          <cell r="P274">
            <v>20000</v>
          </cell>
          <cell r="Q274">
            <v>17000</v>
          </cell>
          <cell r="R274">
            <v>37000</v>
          </cell>
          <cell r="S274">
            <v>37000</v>
          </cell>
        </row>
        <row r="275">
          <cell r="A275">
            <v>3017</v>
          </cell>
          <cell r="B275" t="str">
            <v>Beowawe Power, LLC</v>
          </cell>
          <cell r="C275" t="str">
            <v>SO4</v>
          </cell>
          <cell r="D275" t="str">
            <v>Geothermal</v>
          </cell>
          <cell r="E275" t="str">
            <v>Anthony F Blakemore</v>
          </cell>
          <cell r="F275" t="str">
            <v>Terminated</v>
          </cell>
          <cell r="G275">
            <v>30995</v>
          </cell>
          <cell r="H275">
            <v>30</v>
          </cell>
          <cell r="I275">
            <v>31631</v>
          </cell>
          <cell r="J275">
            <v>31631</v>
          </cell>
          <cell r="K275">
            <v>38717</v>
          </cell>
          <cell r="L275">
            <v>10000</v>
          </cell>
          <cell r="M275">
            <v>1000</v>
          </cell>
          <cell r="N275">
            <v>1500</v>
          </cell>
          <cell r="O275">
            <v>12500</v>
          </cell>
          <cell r="P275">
            <v>10000</v>
          </cell>
          <cell r="Q275">
            <v>1000</v>
          </cell>
          <cell r="R275">
            <v>11000</v>
          </cell>
          <cell r="S275">
            <v>12500</v>
          </cell>
        </row>
        <row r="276">
          <cell r="A276">
            <v>3018</v>
          </cell>
          <cell r="B276" t="str">
            <v>Mammoth Pacific L. P. I (PLES)</v>
          </cell>
          <cell r="C276" t="str">
            <v>SO4</v>
          </cell>
          <cell r="D276" t="str">
            <v>Geothermal</v>
          </cell>
          <cell r="E276" t="str">
            <v>Michele Walker</v>
          </cell>
          <cell r="F276" t="str">
            <v>Active</v>
          </cell>
          <cell r="G276">
            <v>31153</v>
          </cell>
          <cell r="H276">
            <v>30</v>
          </cell>
          <cell r="I276">
            <v>33229</v>
          </cell>
          <cell r="J276">
            <v>33235</v>
          </cell>
          <cell r="K276">
            <v>44192</v>
          </cell>
          <cell r="L276">
            <v>10000</v>
          </cell>
          <cell r="O276">
            <v>10000</v>
          </cell>
          <cell r="P276">
            <v>10000</v>
          </cell>
          <cell r="R276">
            <v>10000</v>
          </cell>
          <cell r="S276">
            <v>10000</v>
          </cell>
        </row>
        <row r="277">
          <cell r="A277">
            <v>3019</v>
          </cell>
          <cell r="B277" t="str">
            <v>Mammoth Pacific, L. P.</v>
          </cell>
          <cell r="C277" t="str">
            <v>NEG</v>
          </cell>
          <cell r="D277" t="str">
            <v>Geothermal</v>
          </cell>
          <cell r="E277" t="str">
            <v>Bruce McCarthy</v>
          </cell>
          <cell r="F277" t="str">
            <v>Terminated</v>
          </cell>
          <cell r="G277">
            <v>35916</v>
          </cell>
          <cell r="H277">
            <v>0</v>
          </cell>
          <cell r="I277">
            <v>35916</v>
          </cell>
          <cell r="K277">
            <v>37407</v>
          </cell>
        </row>
        <row r="278">
          <cell r="A278">
            <v>3021</v>
          </cell>
          <cell r="B278" t="str">
            <v>Second Imperial Geothermal Co.</v>
          </cell>
          <cell r="C278" t="str">
            <v>NEG</v>
          </cell>
          <cell r="D278" t="str">
            <v>Geothermal</v>
          </cell>
          <cell r="E278" t="str">
            <v>Michele Walker</v>
          </cell>
          <cell r="F278" t="str">
            <v>Active</v>
          </cell>
          <cell r="G278">
            <v>31153</v>
          </cell>
          <cell r="H278">
            <v>30</v>
          </cell>
          <cell r="I278">
            <v>34141</v>
          </cell>
          <cell r="J278">
            <v>34155</v>
          </cell>
          <cell r="K278">
            <v>45111</v>
          </cell>
          <cell r="L278">
            <v>32000</v>
          </cell>
          <cell r="M278">
            <v>5000</v>
          </cell>
          <cell r="O278">
            <v>37000</v>
          </cell>
          <cell r="P278">
            <v>32000</v>
          </cell>
          <cell r="Q278">
            <v>5000</v>
          </cell>
          <cell r="R278">
            <v>37000</v>
          </cell>
          <cell r="S278">
            <v>37000</v>
          </cell>
        </row>
        <row r="279">
          <cell r="A279">
            <v>3025</v>
          </cell>
          <cell r="B279" t="str">
            <v>Salton Sea Power Generation L.P. #3</v>
          </cell>
          <cell r="C279" t="str">
            <v>SO4</v>
          </cell>
          <cell r="D279" t="str">
            <v>Geothermal</v>
          </cell>
          <cell r="E279" t="str">
            <v>Cathy Mendoza</v>
          </cell>
          <cell r="F279" t="str">
            <v>Active</v>
          </cell>
          <cell r="G279">
            <v>31153</v>
          </cell>
          <cell r="H279">
            <v>30</v>
          </cell>
          <cell r="I279">
            <v>32511</v>
          </cell>
          <cell r="J279">
            <v>32553</v>
          </cell>
          <cell r="K279">
            <v>43509</v>
          </cell>
          <cell r="L279">
            <v>47500</v>
          </cell>
          <cell r="N279">
            <v>2300</v>
          </cell>
          <cell r="O279">
            <v>49800</v>
          </cell>
          <cell r="P279">
            <v>47500</v>
          </cell>
          <cell r="R279">
            <v>47500</v>
          </cell>
          <cell r="S279">
            <v>49800</v>
          </cell>
        </row>
        <row r="280">
          <cell r="A280">
            <v>3026</v>
          </cell>
          <cell r="B280" t="str">
            <v>Leathers L. P.</v>
          </cell>
          <cell r="C280" t="str">
            <v>SO4</v>
          </cell>
          <cell r="D280" t="str">
            <v>Geothermal</v>
          </cell>
          <cell r="E280" t="str">
            <v>Cathy Mendoza</v>
          </cell>
          <cell r="F280" t="str">
            <v>Active</v>
          </cell>
          <cell r="G280">
            <v>31153</v>
          </cell>
          <cell r="H280">
            <v>30</v>
          </cell>
          <cell r="I280">
            <v>32819</v>
          </cell>
          <cell r="J280">
            <v>32874</v>
          </cell>
          <cell r="K280">
            <v>43830</v>
          </cell>
          <cell r="L280">
            <v>34000</v>
          </cell>
          <cell r="M280">
            <v>4000</v>
          </cell>
          <cell r="O280">
            <v>38000</v>
          </cell>
          <cell r="P280">
            <v>34000</v>
          </cell>
          <cell r="Q280">
            <v>4000</v>
          </cell>
          <cell r="R280">
            <v>38000</v>
          </cell>
          <cell r="S280">
            <v>42000</v>
          </cell>
        </row>
        <row r="281">
          <cell r="A281">
            <v>3027</v>
          </cell>
          <cell r="B281" t="str">
            <v>Mammoth Pacific L P II (MP2)</v>
          </cell>
          <cell r="C281" t="str">
            <v>SO4</v>
          </cell>
          <cell r="D281" t="str">
            <v>Geothermal</v>
          </cell>
          <cell r="E281" t="str">
            <v>Michele Walker</v>
          </cell>
          <cell r="F281" t="str">
            <v>Active</v>
          </cell>
          <cell r="G281">
            <v>31152</v>
          </cell>
          <cell r="H281">
            <v>30</v>
          </cell>
          <cell r="I281">
            <v>33214</v>
          </cell>
          <cell r="J281">
            <v>33214</v>
          </cell>
          <cell r="K281">
            <v>44171</v>
          </cell>
          <cell r="M281">
            <v>9100</v>
          </cell>
          <cell r="N281">
            <v>2900</v>
          </cell>
          <cell r="O281">
            <v>12000</v>
          </cell>
          <cell r="Q281">
            <v>9100</v>
          </cell>
          <cell r="R281">
            <v>9100</v>
          </cell>
          <cell r="S281">
            <v>12000</v>
          </cell>
        </row>
        <row r="282">
          <cell r="A282">
            <v>3028</v>
          </cell>
          <cell r="B282" t="str">
            <v>Salton Sea Power Generation L.P. #2</v>
          </cell>
          <cell r="C282" t="str">
            <v>SO4</v>
          </cell>
          <cell r="D282" t="str">
            <v>Geothermal</v>
          </cell>
          <cell r="E282" t="str">
            <v>Cathy Mendoza</v>
          </cell>
          <cell r="F282" t="str">
            <v>Active</v>
          </cell>
          <cell r="G282">
            <v>31153</v>
          </cell>
          <cell r="H282">
            <v>30</v>
          </cell>
          <cell r="I282">
            <v>32941</v>
          </cell>
          <cell r="J282">
            <v>32968</v>
          </cell>
          <cell r="K282">
            <v>43926</v>
          </cell>
          <cell r="L282">
            <v>15000</v>
          </cell>
          <cell r="N282">
            <v>5000</v>
          </cell>
          <cell r="O282">
            <v>20000</v>
          </cell>
          <cell r="P282">
            <v>15000</v>
          </cell>
          <cell r="R282">
            <v>15000</v>
          </cell>
          <cell r="S282">
            <v>20000</v>
          </cell>
        </row>
        <row r="283">
          <cell r="A283">
            <v>3029</v>
          </cell>
          <cell r="B283" t="str">
            <v>Coso Power Developers</v>
          </cell>
          <cell r="C283" t="str">
            <v>SO4</v>
          </cell>
          <cell r="D283" t="str">
            <v>Geothermal</v>
          </cell>
          <cell r="E283" t="str">
            <v>Anthony F Blakemore</v>
          </cell>
          <cell r="F283" t="str">
            <v>Active</v>
          </cell>
          <cell r="G283">
            <v>31079</v>
          </cell>
          <cell r="H283">
            <v>20</v>
          </cell>
          <cell r="I283">
            <v>32865</v>
          </cell>
          <cell r="J283">
            <v>32885</v>
          </cell>
          <cell r="K283">
            <v>40189</v>
          </cell>
          <cell r="L283">
            <v>67500</v>
          </cell>
          <cell r="N283">
            <v>7500</v>
          </cell>
          <cell r="O283">
            <v>75000</v>
          </cell>
          <cell r="P283">
            <v>67500</v>
          </cell>
          <cell r="R283">
            <v>67500</v>
          </cell>
          <cell r="S283">
            <v>75000</v>
          </cell>
        </row>
        <row r="284">
          <cell r="A284">
            <v>3030</v>
          </cell>
          <cell r="B284" t="str">
            <v>Coso Energy Developers</v>
          </cell>
          <cell r="C284" t="str">
            <v>SO4</v>
          </cell>
          <cell r="D284" t="str">
            <v>Geothermal</v>
          </cell>
          <cell r="E284" t="str">
            <v>Anthony F Blakemore</v>
          </cell>
          <cell r="F284" t="str">
            <v>Active</v>
          </cell>
          <cell r="G284">
            <v>31079</v>
          </cell>
          <cell r="H284">
            <v>30</v>
          </cell>
          <cell r="I284">
            <v>32482</v>
          </cell>
          <cell r="J284">
            <v>32580</v>
          </cell>
          <cell r="K284">
            <v>43536</v>
          </cell>
          <cell r="L284">
            <v>67500</v>
          </cell>
          <cell r="N284">
            <v>7500</v>
          </cell>
          <cell r="O284">
            <v>75000</v>
          </cell>
          <cell r="P284">
            <v>67500</v>
          </cell>
          <cell r="R284">
            <v>67500</v>
          </cell>
          <cell r="S284">
            <v>75000</v>
          </cell>
        </row>
        <row r="285">
          <cell r="A285">
            <v>3032</v>
          </cell>
          <cell r="B285" t="str">
            <v>Dixie Valley Power Partnership</v>
          </cell>
          <cell r="C285" t="str">
            <v>SO1</v>
          </cell>
          <cell r="D285" t="str">
            <v>Geothermal</v>
          </cell>
          <cell r="E285" t="str">
            <v>Bruce McCarthy</v>
          </cell>
          <cell r="F285" t="str">
            <v>Terminated</v>
          </cell>
          <cell r="G285">
            <v>33221</v>
          </cell>
          <cell r="H285">
            <v>4</v>
          </cell>
          <cell r="K285">
            <v>36691</v>
          </cell>
        </row>
        <row r="286">
          <cell r="A286">
            <v>3039</v>
          </cell>
          <cell r="B286" t="str">
            <v>Salton Sea Power Generation L.P. #1</v>
          </cell>
          <cell r="C286" t="str">
            <v>NEG</v>
          </cell>
          <cell r="D286" t="str">
            <v>Geothermal</v>
          </cell>
          <cell r="E286" t="str">
            <v>Cathy Mendoza</v>
          </cell>
          <cell r="F286" t="str">
            <v>Active</v>
          </cell>
          <cell r="G286">
            <v>31905</v>
          </cell>
          <cell r="H286">
            <v>30</v>
          </cell>
          <cell r="I286">
            <v>31959</v>
          </cell>
          <cell r="J286">
            <v>31959</v>
          </cell>
          <cell r="K286">
            <v>42917</v>
          </cell>
          <cell r="L286">
            <v>10000</v>
          </cell>
          <cell r="O286">
            <v>10000</v>
          </cell>
          <cell r="P286">
            <v>10000</v>
          </cell>
          <cell r="R286">
            <v>10000</v>
          </cell>
          <cell r="S286">
            <v>10000</v>
          </cell>
        </row>
        <row r="287">
          <cell r="A287">
            <v>3050</v>
          </cell>
          <cell r="B287" t="str">
            <v>Salton Sea IV</v>
          </cell>
          <cell r="C287" t="str">
            <v>NEG</v>
          </cell>
          <cell r="D287" t="str">
            <v>Geothermal</v>
          </cell>
          <cell r="E287" t="str">
            <v>Cathy Mendoza</v>
          </cell>
          <cell r="F287" t="str">
            <v>Active</v>
          </cell>
          <cell r="G287">
            <v>34667</v>
          </cell>
          <cell r="H287">
            <v>30</v>
          </cell>
          <cell r="I287">
            <v>35194</v>
          </cell>
          <cell r="J287">
            <v>35209</v>
          </cell>
          <cell r="K287">
            <v>46165</v>
          </cell>
          <cell r="L287">
            <v>34000</v>
          </cell>
          <cell r="M287">
            <v>2000</v>
          </cell>
          <cell r="O287">
            <v>36000</v>
          </cell>
          <cell r="P287">
            <v>34000</v>
          </cell>
          <cell r="Q287">
            <v>2000</v>
          </cell>
          <cell r="R287">
            <v>36000</v>
          </cell>
          <cell r="S287">
            <v>36000</v>
          </cell>
        </row>
        <row r="288">
          <cell r="A288">
            <v>3052</v>
          </cell>
          <cell r="B288" t="str">
            <v>Calpine Energy Services, L.P.</v>
          </cell>
          <cell r="C288" t="str">
            <v>ERR</v>
          </cell>
          <cell r="D288" t="str">
            <v>Geothermal</v>
          </cell>
          <cell r="E288" t="str">
            <v>Cathy Mendoza</v>
          </cell>
          <cell r="F288" t="str">
            <v>Active</v>
          </cell>
          <cell r="G288">
            <v>37610</v>
          </cell>
          <cell r="H288">
            <v>10</v>
          </cell>
          <cell r="I288">
            <v>37742</v>
          </cell>
          <cell r="J288">
            <v>37742</v>
          </cell>
          <cell r="K288">
            <v>41394</v>
          </cell>
          <cell r="L288">
            <v>200000</v>
          </cell>
          <cell r="O288">
            <v>200000</v>
          </cell>
          <cell r="P288">
            <v>200000</v>
          </cell>
          <cell r="R288">
            <v>200000</v>
          </cell>
          <cell r="S288">
            <v>200000</v>
          </cell>
        </row>
        <row r="289">
          <cell r="A289">
            <v>3101</v>
          </cell>
          <cell r="B289" t="str">
            <v>Green Borders Geothermal LLC</v>
          </cell>
          <cell r="C289" t="str">
            <v>ERR</v>
          </cell>
          <cell r="D289" t="str">
            <v>Geothermal</v>
          </cell>
          <cell r="E289" t="str">
            <v>David R Cox</v>
          </cell>
          <cell r="F289" t="str">
            <v>Active</v>
          </cell>
          <cell r="G289">
            <v>38419</v>
          </cell>
          <cell r="H289">
            <v>20</v>
          </cell>
          <cell r="I289">
            <v>39538</v>
          </cell>
          <cell r="S289">
            <v>30000</v>
          </cell>
        </row>
        <row r="290">
          <cell r="A290">
            <v>3901</v>
          </cell>
          <cell r="B290" t="str">
            <v>MAGMA Generating Company II</v>
          </cell>
          <cell r="C290" t="str">
            <v>BRPU</v>
          </cell>
          <cell r="D290" t="str">
            <v>Geothermal</v>
          </cell>
          <cell r="E290" t="str">
            <v>Cynthia Shindle</v>
          </cell>
          <cell r="F290" t="str">
            <v>Terminated</v>
          </cell>
          <cell r="G290">
            <v>36100</v>
          </cell>
          <cell r="H290">
            <v>0</v>
          </cell>
        </row>
        <row r="291">
          <cell r="A291">
            <v>3903</v>
          </cell>
          <cell r="B291" t="str">
            <v>Mammoth Power Associates</v>
          </cell>
          <cell r="C291" t="str">
            <v>BRPU</v>
          </cell>
          <cell r="D291" t="str">
            <v>Geothermal</v>
          </cell>
          <cell r="E291" t="str">
            <v>Cynthia Shindle</v>
          </cell>
          <cell r="F291" t="str">
            <v>Terminated</v>
          </cell>
          <cell r="G291">
            <v>36161</v>
          </cell>
          <cell r="H291">
            <v>0</v>
          </cell>
          <cell r="I291">
            <v>36161</v>
          </cell>
        </row>
        <row r="292">
          <cell r="A292">
            <v>3904</v>
          </cell>
          <cell r="B292" t="str">
            <v>Oxbow Power Corporation</v>
          </cell>
          <cell r="C292" t="str">
            <v>BRPU</v>
          </cell>
          <cell r="D292" t="str">
            <v>Geothermal</v>
          </cell>
          <cell r="E292" t="str">
            <v>Cynthia Shindle</v>
          </cell>
          <cell r="F292" t="str">
            <v>Terminated</v>
          </cell>
          <cell r="G292">
            <v>36100</v>
          </cell>
          <cell r="H292">
            <v>0</v>
          </cell>
        </row>
        <row r="293">
          <cell r="A293">
            <v>4003</v>
          </cell>
          <cell r="B293" t="str">
            <v>City of La Habra</v>
          </cell>
          <cell r="C293" t="str">
            <v>SO3</v>
          </cell>
          <cell r="D293" t="str">
            <v>Small Hydro</v>
          </cell>
          <cell r="E293" t="str">
            <v>Michele Walker</v>
          </cell>
          <cell r="F293" t="str">
            <v>Terminated</v>
          </cell>
          <cell r="G293">
            <v>30317</v>
          </cell>
          <cell r="H293">
            <v>1</v>
          </cell>
          <cell r="I293">
            <v>30011</v>
          </cell>
          <cell r="J293">
            <v>30011</v>
          </cell>
          <cell r="K293">
            <v>36003</v>
          </cell>
          <cell r="M293">
            <v>100</v>
          </cell>
          <cell r="O293">
            <v>100</v>
          </cell>
          <cell r="Q293">
            <v>100</v>
          </cell>
          <cell r="R293">
            <v>100</v>
          </cell>
          <cell r="S293">
            <v>100</v>
          </cell>
        </row>
        <row r="294">
          <cell r="A294">
            <v>4004</v>
          </cell>
          <cell r="B294" t="str">
            <v>Hi Head Hydro Incorporated</v>
          </cell>
          <cell r="C294" t="str">
            <v>NEG</v>
          </cell>
          <cell r="D294" t="str">
            <v>Small Hydro</v>
          </cell>
          <cell r="E294" t="str">
            <v>Michele Walker</v>
          </cell>
          <cell r="F294" t="str">
            <v>Active</v>
          </cell>
          <cell r="G294">
            <v>29812</v>
          </cell>
          <cell r="H294">
            <v>40</v>
          </cell>
          <cell r="I294">
            <v>30072</v>
          </cell>
          <cell r="J294">
            <v>30072</v>
          </cell>
          <cell r="K294">
            <v>44681</v>
          </cell>
          <cell r="L294">
            <v>350</v>
          </cell>
          <cell r="O294">
            <v>350</v>
          </cell>
          <cell r="P294">
            <v>350</v>
          </cell>
          <cell r="R294">
            <v>350</v>
          </cell>
          <cell r="S294">
            <v>350</v>
          </cell>
        </row>
        <row r="295">
          <cell r="A295">
            <v>4005</v>
          </cell>
          <cell r="B295" t="str">
            <v>Metropolitan Water District</v>
          </cell>
          <cell r="C295" t="str">
            <v>ERR</v>
          </cell>
          <cell r="D295" t="str">
            <v>Small Hydro</v>
          </cell>
          <cell r="E295" t="str">
            <v>David R Cox</v>
          </cell>
          <cell r="F295" t="str">
            <v>Active</v>
          </cell>
          <cell r="G295">
            <v>30125</v>
          </cell>
          <cell r="H295">
            <v>25</v>
          </cell>
          <cell r="I295">
            <v>28907</v>
          </cell>
          <cell r="J295">
            <v>37926</v>
          </cell>
          <cell r="K295">
            <v>39752</v>
          </cell>
          <cell r="L295">
            <v>12000</v>
          </cell>
          <cell r="M295">
            <v>35200</v>
          </cell>
          <cell r="O295">
            <v>47200</v>
          </cell>
          <cell r="P295">
            <v>12000</v>
          </cell>
          <cell r="Q295">
            <v>35200</v>
          </cell>
          <cell r="R295">
            <v>47200</v>
          </cell>
          <cell r="S295">
            <v>47200</v>
          </cell>
        </row>
        <row r="296">
          <cell r="A296">
            <v>4006</v>
          </cell>
          <cell r="B296" t="str">
            <v>Henwood Associates</v>
          </cell>
          <cell r="C296" t="str">
            <v>NEG</v>
          </cell>
          <cell r="D296" t="str">
            <v>Small Hydro</v>
          </cell>
          <cell r="E296" t="str">
            <v>Michele Walker</v>
          </cell>
          <cell r="F296" t="str">
            <v>Active</v>
          </cell>
          <cell r="G296">
            <v>30160</v>
          </cell>
          <cell r="H296">
            <v>27</v>
          </cell>
          <cell r="I296">
            <v>30498</v>
          </cell>
          <cell r="J296">
            <v>30527</v>
          </cell>
          <cell r="K296">
            <v>40388</v>
          </cell>
          <cell r="L296">
            <v>290</v>
          </cell>
          <cell r="O296">
            <v>290</v>
          </cell>
          <cell r="P296">
            <v>290</v>
          </cell>
          <cell r="R296">
            <v>290</v>
          </cell>
          <cell r="S296">
            <v>290</v>
          </cell>
        </row>
        <row r="297">
          <cell r="A297">
            <v>4007</v>
          </cell>
          <cell r="B297" t="str">
            <v>Lake Hemet MWD</v>
          </cell>
          <cell r="C297" t="str">
            <v>SO3</v>
          </cell>
          <cell r="D297" t="str">
            <v>Small Hydro</v>
          </cell>
          <cell r="E297" t="str">
            <v>Bruce McCarthy</v>
          </cell>
          <cell r="F297" t="str">
            <v>Terminated</v>
          </cell>
          <cell r="G297">
            <v>30133</v>
          </cell>
          <cell r="H297">
            <v>1</v>
          </cell>
          <cell r="I297">
            <v>30072</v>
          </cell>
          <cell r="J297">
            <v>30072</v>
          </cell>
          <cell r="K297">
            <v>38152</v>
          </cell>
          <cell r="M297">
            <v>95</v>
          </cell>
          <cell r="O297">
            <v>95</v>
          </cell>
          <cell r="Q297">
            <v>95</v>
          </cell>
          <cell r="R297">
            <v>95</v>
          </cell>
          <cell r="S297">
            <v>95</v>
          </cell>
        </row>
        <row r="298">
          <cell r="A298">
            <v>4008</v>
          </cell>
          <cell r="B298" t="str">
            <v>Desert Power Company</v>
          </cell>
          <cell r="C298" t="str">
            <v>NEG</v>
          </cell>
          <cell r="D298" t="str">
            <v>Small Hydro</v>
          </cell>
          <cell r="E298" t="str">
            <v>Michele Walker</v>
          </cell>
          <cell r="F298" t="str">
            <v>Active</v>
          </cell>
          <cell r="G298">
            <v>30176</v>
          </cell>
          <cell r="H298">
            <v>45</v>
          </cell>
          <cell r="I298">
            <v>30511</v>
          </cell>
          <cell r="J298">
            <v>30511</v>
          </cell>
          <cell r="K298">
            <v>46947</v>
          </cell>
          <cell r="L298">
            <v>600</v>
          </cell>
          <cell r="M298">
            <v>348</v>
          </cell>
          <cell r="O298">
            <v>948</v>
          </cell>
          <cell r="P298">
            <v>600</v>
          </cell>
          <cell r="Q298">
            <v>348</v>
          </cell>
          <cell r="R298">
            <v>948</v>
          </cell>
          <cell r="S298">
            <v>948</v>
          </cell>
        </row>
        <row r="299">
          <cell r="A299">
            <v>4009</v>
          </cell>
          <cell r="B299" t="str">
            <v>Cucamonga County Water District</v>
          </cell>
          <cell r="C299" t="str">
            <v>SO1</v>
          </cell>
          <cell r="D299" t="str">
            <v>Small Hydro</v>
          </cell>
          <cell r="E299" t="str">
            <v>Michele Walker</v>
          </cell>
          <cell r="F299" t="str">
            <v>Terminated</v>
          </cell>
          <cell r="G299">
            <v>30164</v>
          </cell>
          <cell r="H299">
            <v>1</v>
          </cell>
          <cell r="I299">
            <v>29618</v>
          </cell>
          <cell r="J299">
            <v>29618</v>
          </cell>
          <cell r="K299">
            <v>36733</v>
          </cell>
          <cell r="M299">
            <v>17</v>
          </cell>
          <cell r="O299">
            <v>17</v>
          </cell>
          <cell r="Q299">
            <v>17</v>
          </cell>
          <cell r="R299">
            <v>17</v>
          </cell>
          <cell r="S299">
            <v>17</v>
          </cell>
        </row>
        <row r="300">
          <cell r="A300">
            <v>4010</v>
          </cell>
          <cell r="B300" t="str">
            <v>Calleguas MWD - Unit 1</v>
          </cell>
          <cell r="C300" t="str">
            <v>SO4</v>
          </cell>
          <cell r="D300" t="str">
            <v>Small Hydro</v>
          </cell>
          <cell r="E300" t="str">
            <v>Cathy Mendoza</v>
          </cell>
          <cell r="F300" t="str">
            <v>Active</v>
          </cell>
          <cell r="G300">
            <v>31154</v>
          </cell>
          <cell r="H300">
            <v>30</v>
          </cell>
          <cell r="I300">
            <v>30225</v>
          </cell>
          <cell r="J300">
            <v>30225</v>
          </cell>
          <cell r="K300">
            <v>41182</v>
          </cell>
          <cell r="M300">
            <v>550</v>
          </cell>
          <cell r="O300">
            <v>550</v>
          </cell>
          <cell r="Q300">
            <v>550</v>
          </cell>
          <cell r="R300">
            <v>550</v>
          </cell>
          <cell r="S300">
            <v>550</v>
          </cell>
        </row>
        <row r="301">
          <cell r="A301">
            <v>4011</v>
          </cell>
          <cell r="B301" t="str">
            <v>San Gabriel Valley MWD</v>
          </cell>
          <cell r="C301" t="str">
            <v>SO2</v>
          </cell>
          <cell r="D301" t="str">
            <v>Small Hydro</v>
          </cell>
          <cell r="E301" t="str">
            <v>David R Cox</v>
          </cell>
          <cell r="F301" t="str">
            <v>Active</v>
          </cell>
          <cell r="G301">
            <v>31044</v>
          </cell>
          <cell r="H301">
            <v>20</v>
          </cell>
          <cell r="I301">
            <v>31440</v>
          </cell>
          <cell r="J301">
            <v>31594</v>
          </cell>
          <cell r="K301">
            <v>38899</v>
          </cell>
          <cell r="L301">
            <v>1050</v>
          </cell>
          <cell r="O301">
            <v>1050</v>
          </cell>
          <cell r="P301">
            <v>1050</v>
          </cell>
          <cell r="R301">
            <v>1050</v>
          </cell>
          <cell r="S301">
            <v>1050</v>
          </cell>
        </row>
        <row r="302">
          <cell r="A302">
            <v>4012</v>
          </cell>
          <cell r="B302" t="str">
            <v>City of Santa Barbara</v>
          </cell>
          <cell r="C302" t="str">
            <v>NEG</v>
          </cell>
          <cell r="D302" t="str">
            <v>Small Hydro</v>
          </cell>
          <cell r="E302" t="str">
            <v>Bruce McCarthy</v>
          </cell>
          <cell r="F302" t="str">
            <v>Terminated</v>
          </cell>
          <cell r="G302">
            <v>30292</v>
          </cell>
          <cell r="H302">
            <v>30</v>
          </cell>
          <cell r="I302">
            <v>31224</v>
          </cell>
          <cell r="J302">
            <v>32295</v>
          </cell>
          <cell r="K302">
            <v>36122</v>
          </cell>
          <cell r="L302">
            <v>450</v>
          </cell>
          <cell r="O302">
            <v>450</v>
          </cell>
          <cell r="P302">
            <v>450</v>
          </cell>
          <cell r="R302">
            <v>450</v>
          </cell>
          <cell r="S302">
            <v>700</v>
          </cell>
        </row>
        <row r="303">
          <cell r="A303">
            <v>4013</v>
          </cell>
          <cell r="B303" t="str">
            <v>Tehachapi Cummings Co. Water District</v>
          </cell>
          <cell r="C303" t="str">
            <v>SO3</v>
          </cell>
          <cell r="D303" t="str">
            <v>Small Hydro</v>
          </cell>
          <cell r="E303" t="str">
            <v>Cathy Mendoza</v>
          </cell>
          <cell r="F303" t="str">
            <v>Inactive</v>
          </cell>
          <cell r="G303">
            <v>30383</v>
          </cell>
          <cell r="H303">
            <v>1</v>
          </cell>
          <cell r="I303">
            <v>30590</v>
          </cell>
          <cell r="J303">
            <v>30590</v>
          </cell>
          <cell r="M303">
            <v>35</v>
          </cell>
          <cell r="O303">
            <v>35</v>
          </cell>
          <cell r="Q303">
            <v>35</v>
          </cell>
          <cell r="R303">
            <v>35</v>
          </cell>
          <cell r="S303">
            <v>35</v>
          </cell>
        </row>
        <row r="304">
          <cell r="A304">
            <v>4014</v>
          </cell>
          <cell r="B304" t="str">
            <v>San Bernardino MWD</v>
          </cell>
          <cell r="C304" t="str">
            <v>SO3</v>
          </cell>
          <cell r="D304" t="str">
            <v>Small Hydro</v>
          </cell>
          <cell r="E304" t="str">
            <v>Michele Walker</v>
          </cell>
          <cell r="F304" t="str">
            <v>Active</v>
          </cell>
          <cell r="G304">
            <v>30362</v>
          </cell>
          <cell r="H304">
            <v>1</v>
          </cell>
          <cell r="I304">
            <v>30498</v>
          </cell>
          <cell r="J304">
            <v>30498</v>
          </cell>
          <cell r="M304">
            <v>178</v>
          </cell>
          <cell r="O304">
            <v>178</v>
          </cell>
          <cell r="Q304">
            <v>178</v>
          </cell>
          <cell r="R304">
            <v>178</v>
          </cell>
          <cell r="S304">
            <v>178</v>
          </cell>
        </row>
        <row r="305">
          <cell r="A305">
            <v>4016</v>
          </cell>
          <cell r="B305" t="str">
            <v>Walnut Valley Water District</v>
          </cell>
          <cell r="C305" t="str">
            <v>SO4</v>
          </cell>
          <cell r="D305" t="str">
            <v>Small Hydro</v>
          </cell>
          <cell r="E305" t="str">
            <v>Cathy Mendoza</v>
          </cell>
          <cell r="F305" t="str">
            <v>Active</v>
          </cell>
          <cell r="G305">
            <v>30988</v>
          </cell>
          <cell r="H305">
            <v>30</v>
          </cell>
          <cell r="I305">
            <v>30972</v>
          </cell>
          <cell r="J305">
            <v>30972</v>
          </cell>
          <cell r="K305">
            <v>41928</v>
          </cell>
          <cell r="M305">
            <v>125</v>
          </cell>
          <cell r="O305">
            <v>125</v>
          </cell>
          <cell r="Q305">
            <v>125</v>
          </cell>
          <cell r="R305">
            <v>125</v>
          </cell>
          <cell r="S305">
            <v>125</v>
          </cell>
        </row>
        <row r="306">
          <cell r="A306">
            <v>4017</v>
          </cell>
          <cell r="B306" t="str">
            <v>Irvine Ranch Water District</v>
          </cell>
          <cell r="C306" t="str">
            <v>RSO1</v>
          </cell>
          <cell r="D306" t="str">
            <v>Small Hydro</v>
          </cell>
          <cell r="E306" t="str">
            <v>Michele Walker</v>
          </cell>
          <cell r="F306" t="str">
            <v>Active</v>
          </cell>
          <cell r="G306">
            <v>30568</v>
          </cell>
          <cell r="H306">
            <v>20</v>
          </cell>
          <cell r="I306">
            <v>30773</v>
          </cell>
          <cell r="J306">
            <v>30773</v>
          </cell>
          <cell r="K306">
            <v>40106</v>
          </cell>
          <cell r="M306">
            <v>187</v>
          </cell>
          <cell r="N306">
            <v>4</v>
          </cell>
          <cell r="O306">
            <v>191</v>
          </cell>
          <cell r="Q306">
            <v>187</v>
          </cell>
          <cell r="R306">
            <v>187</v>
          </cell>
          <cell r="S306">
            <v>191</v>
          </cell>
        </row>
        <row r="307">
          <cell r="A307">
            <v>4018</v>
          </cell>
          <cell r="B307" t="str">
            <v>Ordell ad Rita Portwood</v>
          </cell>
          <cell r="C307" t="str">
            <v>SO1</v>
          </cell>
          <cell r="D307" t="str">
            <v>Small Hydro</v>
          </cell>
          <cell r="E307" t="str">
            <v>Cynthia Shindle</v>
          </cell>
          <cell r="F307" t="str">
            <v>Terminated</v>
          </cell>
          <cell r="G307">
            <v>30521</v>
          </cell>
          <cell r="H307">
            <v>1</v>
          </cell>
          <cell r="I307">
            <v>30664</v>
          </cell>
          <cell r="J307">
            <v>30664</v>
          </cell>
          <cell r="K307">
            <v>34863</v>
          </cell>
          <cell r="M307">
            <v>325</v>
          </cell>
          <cell r="O307">
            <v>325</v>
          </cell>
          <cell r="Q307">
            <v>325</v>
          </cell>
          <cell r="R307">
            <v>325</v>
          </cell>
          <cell r="S307">
            <v>325</v>
          </cell>
        </row>
        <row r="308">
          <cell r="A308">
            <v>4019</v>
          </cell>
          <cell r="B308" t="str">
            <v>City of Upland</v>
          </cell>
          <cell r="C308" t="str">
            <v>SO3</v>
          </cell>
          <cell r="D308" t="str">
            <v>Small Hydro</v>
          </cell>
          <cell r="E308" t="str">
            <v>Michele Walker</v>
          </cell>
          <cell r="F308" t="str">
            <v>Terminated</v>
          </cell>
          <cell r="G308">
            <v>30881</v>
          </cell>
          <cell r="H308">
            <v>1</v>
          </cell>
          <cell r="I308">
            <v>30773</v>
          </cell>
          <cell r="J308">
            <v>30773</v>
          </cell>
          <cell r="K308">
            <v>36018</v>
          </cell>
          <cell r="M308">
            <v>90</v>
          </cell>
          <cell r="O308">
            <v>90</v>
          </cell>
          <cell r="Q308">
            <v>90</v>
          </cell>
          <cell r="R308">
            <v>90</v>
          </cell>
          <cell r="S308">
            <v>90</v>
          </cell>
        </row>
        <row r="309">
          <cell r="A309">
            <v>4020</v>
          </cell>
          <cell r="B309" t="str">
            <v>Lake Hemet MWD (Unit 2)</v>
          </cell>
          <cell r="C309" t="str">
            <v>SO4</v>
          </cell>
          <cell r="D309" t="str">
            <v>Small Hydro</v>
          </cell>
          <cell r="E309" t="str">
            <v>Bruce McCarthy</v>
          </cell>
          <cell r="F309" t="str">
            <v>Terminated</v>
          </cell>
          <cell r="G309">
            <v>30708</v>
          </cell>
          <cell r="H309">
            <v>30</v>
          </cell>
          <cell r="I309">
            <v>30854</v>
          </cell>
          <cell r="J309">
            <v>30854</v>
          </cell>
          <cell r="K309">
            <v>38081</v>
          </cell>
          <cell r="M309">
            <v>650</v>
          </cell>
          <cell r="O309">
            <v>650</v>
          </cell>
          <cell r="Q309">
            <v>650</v>
          </cell>
          <cell r="R309">
            <v>650</v>
          </cell>
          <cell r="S309">
            <v>650</v>
          </cell>
        </row>
        <row r="310">
          <cell r="A310">
            <v>4021</v>
          </cell>
          <cell r="B310" t="str">
            <v>City of Buena Park</v>
          </cell>
          <cell r="C310" t="str">
            <v>SO4</v>
          </cell>
          <cell r="D310" t="str">
            <v>Small Hydro</v>
          </cell>
          <cell r="E310" t="str">
            <v>Cynthia Shindle</v>
          </cell>
          <cell r="F310" t="str">
            <v>Terminated</v>
          </cell>
          <cell r="G310">
            <v>30757</v>
          </cell>
          <cell r="H310">
            <v>30</v>
          </cell>
          <cell r="I310">
            <v>31147</v>
          </cell>
          <cell r="J310">
            <v>31218</v>
          </cell>
          <cell r="K310">
            <v>35327</v>
          </cell>
          <cell r="L310">
            <v>100</v>
          </cell>
          <cell r="M310">
            <v>18</v>
          </cell>
          <cell r="O310">
            <v>118</v>
          </cell>
          <cell r="P310">
            <v>100</v>
          </cell>
          <cell r="Q310">
            <v>18</v>
          </cell>
          <cell r="R310">
            <v>118</v>
          </cell>
          <cell r="S310">
            <v>118</v>
          </cell>
        </row>
        <row r="311">
          <cell r="A311">
            <v>4022</v>
          </cell>
          <cell r="B311" t="str">
            <v>Calleguas MWD - Unit 2 (East Portal)</v>
          </cell>
          <cell r="C311" t="str">
            <v>SO4</v>
          </cell>
          <cell r="D311" t="str">
            <v>Small Hydro</v>
          </cell>
          <cell r="E311" t="str">
            <v>Cathy Mendoza</v>
          </cell>
          <cell r="F311" t="str">
            <v>Active</v>
          </cell>
          <cell r="G311">
            <v>31154</v>
          </cell>
          <cell r="H311">
            <v>30</v>
          </cell>
          <cell r="I311">
            <v>30956</v>
          </cell>
          <cell r="J311">
            <v>31154</v>
          </cell>
          <cell r="K311">
            <v>42110</v>
          </cell>
          <cell r="M311">
            <v>1250</v>
          </cell>
          <cell r="O311">
            <v>1250</v>
          </cell>
          <cell r="Q311">
            <v>1250</v>
          </cell>
          <cell r="R311">
            <v>1250</v>
          </cell>
          <cell r="S311">
            <v>1250</v>
          </cell>
        </row>
        <row r="312">
          <cell r="A312">
            <v>4023</v>
          </cell>
          <cell r="B312" t="str">
            <v>San Bernardino MWD (Unit 2)</v>
          </cell>
          <cell r="C312" t="str">
            <v>SO3</v>
          </cell>
          <cell r="D312" t="str">
            <v>Small Hydro</v>
          </cell>
          <cell r="E312" t="str">
            <v>Michele Walker</v>
          </cell>
          <cell r="F312" t="str">
            <v>Terminated</v>
          </cell>
          <cell r="G312">
            <v>30823</v>
          </cell>
          <cell r="H312">
            <v>1</v>
          </cell>
          <cell r="I312">
            <v>30864</v>
          </cell>
          <cell r="K312">
            <v>37255</v>
          </cell>
          <cell r="M312">
            <v>83</v>
          </cell>
          <cell r="O312">
            <v>83</v>
          </cell>
          <cell r="Q312">
            <v>83</v>
          </cell>
          <cell r="R312">
            <v>83</v>
          </cell>
          <cell r="S312">
            <v>83</v>
          </cell>
        </row>
        <row r="313">
          <cell r="A313">
            <v>4025</v>
          </cell>
          <cell r="B313" t="str">
            <v>Desert Water Agency</v>
          </cell>
          <cell r="C313" t="str">
            <v>SO4</v>
          </cell>
          <cell r="D313" t="str">
            <v>Small Hydro</v>
          </cell>
          <cell r="E313" t="str">
            <v>Anthony F Blakemore</v>
          </cell>
          <cell r="F313" t="str">
            <v>Active</v>
          </cell>
          <cell r="G313">
            <v>31006</v>
          </cell>
          <cell r="H313">
            <v>30</v>
          </cell>
          <cell r="I313">
            <v>31513</v>
          </cell>
          <cell r="J313">
            <v>31513</v>
          </cell>
          <cell r="K313">
            <v>42470</v>
          </cell>
          <cell r="M313">
            <v>1000</v>
          </cell>
          <cell r="O313">
            <v>1000</v>
          </cell>
          <cell r="Q313">
            <v>1000</v>
          </cell>
          <cell r="R313">
            <v>1000</v>
          </cell>
          <cell r="S313">
            <v>1000</v>
          </cell>
        </row>
        <row r="314">
          <cell r="A314">
            <v>4026</v>
          </cell>
          <cell r="B314" t="str">
            <v>Desert Water Agency (Snow Creek)</v>
          </cell>
          <cell r="C314" t="str">
            <v>SO4</v>
          </cell>
          <cell r="D314" t="str">
            <v>Small Hydro</v>
          </cell>
          <cell r="E314" t="str">
            <v>Anthony F Blakemore</v>
          </cell>
          <cell r="F314" t="str">
            <v>Active</v>
          </cell>
          <cell r="G314">
            <v>31006</v>
          </cell>
          <cell r="H314">
            <v>30</v>
          </cell>
          <cell r="I314">
            <v>32175</v>
          </cell>
          <cell r="J314">
            <v>32175</v>
          </cell>
          <cell r="K314">
            <v>43132</v>
          </cell>
          <cell r="M314">
            <v>300</v>
          </cell>
          <cell r="O314">
            <v>300</v>
          </cell>
          <cell r="Q314">
            <v>300</v>
          </cell>
          <cell r="R314">
            <v>300</v>
          </cell>
          <cell r="S314">
            <v>300</v>
          </cell>
        </row>
        <row r="315">
          <cell r="A315">
            <v>4027</v>
          </cell>
          <cell r="B315" t="str">
            <v>L. A. County Flood Control District</v>
          </cell>
          <cell r="C315" t="str">
            <v>SO4</v>
          </cell>
          <cell r="D315" t="str">
            <v>Small Hydro</v>
          </cell>
          <cell r="E315" t="str">
            <v>Cathy Mendoza</v>
          </cell>
          <cell r="F315" t="str">
            <v>Terminated</v>
          </cell>
          <cell r="G315">
            <v>31016</v>
          </cell>
          <cell r="H315">
            <v>30</v>
          </cell>
          <cell r="I315">
            <v>31404</v>
          </cell>
          <cell r="J315">
            <v>31404</v>
          </cell>
          <cell r="K315">
            <v>37777</v>
          </cell>
          <cell r="M315">
            <v>950</v>
          </cell>
          <cell r="O315">
            <v>950</v>
          </cell>
          <cell r="Q315">
            <v>950</v>
          </cell>
          <cell r="R315">
            <v>950</v>
          </cell>
          <cell r="S315">
            <v>950</v>
          </cell>
        </row>
        <row r="316">
          <cell r="A316">
            <v>4028</v>
          </cell>
          <cell r="B316" t="str">
            <v>Lower Tule River Irrigation Dist.</v>
          </cell>
          <cell r="C316" t="str">
            <v>SO4</v>
          </cell>
          <cell r="D316" t="str">
            <v>Small Hydro</v>
          </cell>
          <cell r="E316" t="str">
            <v>Anthony F Blakemore</v>
          </cell>
          <cell r="F316" t="str">
            <v>Active</v>
          </cell>
          <cell r="G316">
            <v>31043</v>
          </cell>
          <cell r="H316">
            <v>20</v>
          </cell>
          <cell r="I316">
            <v>32845</v>
          </cell>
          <cell r="J316">
            <v>32845</v>
          </cell>
          <cell r="K316">
            <v>40149</v>
          </cell>
          <cell r="M316">
            <v>1500</v>
          </cell>
          <cell r="O316">
            <v>1500</v>
          </cell>
          <cell r="Q316">
            <v>1500</v>
          </cell>
          <cell r="R316">
            <v>1500</v>
          </cell>
          <cell r="S316">
            <v>1500</v>
          </cell>
        </row>
        <row r="317">
          <cell r="A317">
            <v>4029</v>
          </cell>
          <cell r="B317" t="str">
            <v>LA CO Flood Control District</v>
          </cell>
          <cell r="C317" t="str">
            <v>SO4</v>
          </cell>
          <cell r="D317" t="str">
            <v>Small Hydro</v>
          </cell>
          <cell r="E317" t="str">
            <v>Anthony F Blakemore</v>
          </cell>
          <cell r="F317" t="str">
            <v>Active</v>
          </cell>
          <cell r="G317">
            <v>31023</v>
          </cell>
          <cell r="H317">
            <v>30</v>
          </cell>
          <cell r="I317">
            <v>32067</v>
          </cell>
          <cell r="J317">
            <v>32067</v>
          </cell>
          <cell r="K317">
            <v>43024</v>
          </cell>
          <cell r="M317">
            <v>4975</v>
          </cell>
          <cell r="O317">
            <v>4975</v>
          </cell>
          <cell r="Q317">
            <v>4975</v>
          </cell>
          <cell r="R317">
            <v>4975</v>
          </cell>
          <cell r="S317">
            <v>4975</v>
          </cell>
        </row>
        <row r="318">
          <cell r="A318">
            <v>4030</v>
          </cell>
          <cell r="B318" t="str">
            <v>Daniel M. Bates</v>
          </cell>
          <cell r="C318" t="str">
            <v>SO4</v>
          </cell>
          <cell r="D318" t="str">
            <v>Small Hydro</v>
          </cell>
          <cell r="E318" t="str">
            <v>Pam Snethen</v>
          </cell>
          <cell r="F318" t="str">
            <v>Active</v>
          </cell>
          <cell r="G318">
            <v>31134</v>
          </cell>
          <cell r="H318">
            <v>30</v>
          </cell>
          <cell r="I318">
            <v>32834</v>
          </cell>
          <cell r="J318">
            <v>32834</v>
          </cell>
          <cell r="K318">
            <v>43780</v>
          </cell>
          <cell r="M318">
            <v>350</v>
          </cell>
          <cell r="O318">
            <v>350</v>
          </cell>
          <cell r="Q318">
            <v>350</v>
          </cell>
          <cell r="R318">
            <v>350</v>
          </cell>
          <cell r="S318">
            <v>350</v>
          </cell>
        </row>
        <row r="319">
          <cell r="A319">
            <v>4031</v>
          </cell>
          <cell r="B319" t="str">
            <v>Richard Moss</v>
          </cell>
          <cell r="C319" t="str">
            <v>SO4</v>
          </cell>
          <cell r="D319" t="str">
            <v>Small Hydro</v>
          </cell>
          <cell r="E319" t="str">
            <v>Pam Snethen</v>
          </cell>
          <cell r="F319" t="str">
            <v>Active</v>
          </cell>
          <cell r="G319">
            <v>31135</v>
          </cell>
          <cell r="H319">
            <v>30</v>
          </cell>
          <cell r="I319">
            <v>31527</v>
          </cell>
          <cell r="J319">
            <v>31723</v>
          </cell>
          <cell r="K319">
            <v>42680</v>
          </cell>
          <cell r="M319">
            <v>155</v>
          </cell>
          <cell r="O319">
            <v>155</v>
          </cell>
          <cell r="Q319">
            <v>155</v>
          </cell>
          <cell r="R319">
            <v>155</v>
          </cell>
          <cell r="S319">
            <v>155</v>
          </cell>
        </row>
        <row r="320">
          <cell r="A320">
            <v>4032</v>
          </cell>
          <cell r="B320" t="str">
            <v>Walnut Valley Water District (#2)</v>
          </cell>
          <cell r="C320" t="str">
            <v>SO3</v>
          </cell>
          <cell r="D320" t="str">
            <v>Small Hydro</v>
          </cell>
          <cell r="E320" t="str">
            <v>Cathy Mendoza</v>
          </cell>
          <cell r="F320" t="str">
            <v>Active</v>
          </cell>
          <cell r="G320">
            <v>31127</v>
          </cell>
          <cell r="H320">
            <v>30</v>
          </cell>
          <cell r="I320">
            <v>30972</v>
          </cell>
          <cell r="K320">
            <v>42083</v>
          </cell>
          <cell r="N320">
            <v>25</v>
          </cell>
          <cell r="O320">
            <v>25</v>
          </cell>
          <cell r="S320">
            <v>25</v>
          </cell>
        </row>
        <row r="321">
          <cell r="A321">
            <v>4034</v>
          </cell>
          <cell r="B321" t="str">
            <v>Central Hydroelectric Corp.</v>
          </cell>
          <cell r="C321" t="str">
            <v>SO4</v>
          </cell>
          <cell r="D321" t="str">
            <v>Small Hydro</v>
          </cell>
          <cell r="E321" t="str">
            <v>David R Cox</v>
          </cell>
          <cell r="F321" t="str">
            <v>Active</v>
          </cell>
          <cell r="G321">
            <v>31154</v>
          </cell>
          <cell r="H321">
            <v>30</v>
          </cell>
          <cell r="I321">
            <v>33215</v>
          </cell>
          <cell r="J321">
            <v>33215</v>
          </cell>
          <cell r="K321">
            <v>44172</v>
          </cell>
          <cell r="M321">
            <v>11950</v>
          </cell>
          <cell r="O321">
            <v>11950</v>
          </cell>
          <cell r="Q321">
            <v>11950</v>
          </cell>
          <cell r="R321">
            <v>11950</v>
          </cell>
          <cell r="S321">
            <v>11950</v>
          </cell>
        </row>
        <row r="322">
          <cell r="A322">
            <v>4035</v>
          </cell>
          <cell r="B322" t="str">
            <v>Three Valleys MWD (Fulton Road)</v>
          </cell>
          <cell r="C322" t="str">
            <v>SO4</v>
          </cell>
          <cell r="D322" t="str">
            <v>Small Hydro</v>
          </cell>
          <cell r="E322" t="str">
            <v>David R Cox</v>
          </cell>
          <cell r="F322" t="str">
            <v>Active</v>
          </cell>
          <cell r="G322">
            <v>31153</v>
          </cell>
          <cell r="H322">
            <v>30</v>
          </cell>
          <cell r="I322">
            <v>31869</v>
          </cell>
          <cell r="J322">
            <v>31869</v>
          </cell>
          <cell r="K322">
            <v>42826</v>
          </cell>
          <cell r="M322">
            <v>200</v>
          </cell>
          <cell r="O322">
            <v>200</v>
          </cell>
          <cell r="Q322">
            <v>200</v>
          </cell>
          <cell r="R322">
            <v>200</v>
          </cell>
          <cell r="S322">
            <v>200</v>
          </cell>
        </row>
        <row r="323">
          <cell r="A323">
            <v>4036</v>
          </cell>
          <cell r="B323" t="str">
            <v>Three Valleys MWD (Miramar)</v>
          </cell>
          <cell r="C323" t="str">
            <v>SO4</v>
          </cell>
          <cell r="D323" t="str">
            <v>Small Hydro</v>
          </cell>
          <cell r="E323" t="str">
            <v>David R Cox</v>
          </cell>
          <cell r="F323" t="str">
            <v>Active</v>
          </cell>
          <cell r="G323">
            <v>31153</v>
          </cell>
          <cell r="H323">
            <v>30</v>
          </cell>
          <cell r="I323">
            <v>31880</v>
          </cell>
          <cell r="J323">
            <v>31880</v>
          </cell>
          <cell r="K323">
            <v>42837</v>
          </cell>
          <cell r="M323">
            <v>520</v>
          </cell>
          <cell r="O323">
            <v>520</v>
          </cell>
          <cell r="Q323">
            <v>520</v>
          </cell>
          <cell r="R323">
            <v>520</v>
          </cell>
          <cell r="S323">
            <v>520</v>
          </cell>
        </row>
        <row r="324">
          <cell r="A324">
            <v>4037</v>
          </cell>
          <cell r="B324" t="str">
            <v>Three Valleys MWD (Williams)</v>
          </cell>
          <cell r="C324" t="str">
            <v>SO4</v>
          </cell>
          <cell r="D324" t="str">
            <v>Small Hydro</v>
          </cell>
          <cell r="E324" t="str">
            <v>David R Cox</v>
          </cell>
          <cell r="F324" t="str">
            <v>Active</v>
          </cell>
          <cell r="G324">
            <v>30422</v>
          </cell>
          <cell r="H324">
            <v>30</v>
          </cell>
          <cell r="I324">
            <v>31870</v>
          </cell>
          <cell r="J324">
            <v>31870</v>
          </cell>
          <cell r="K324">
            <v>42827</v>
          </cell>
          <cell r="M324">
            <v>350</v>
          </cell>
          <cell r="O324">
            <v>350</v>
          </cell>
          <cell r="Q324">
            <v>350</v>
          </cell>
          <cell r="R324">
            <v>350</v>
          </cell>
          <cell r="S324">
            <v>350</v>
          </cell>
        </row>
        <row r="325">
          <cell r="A325">
            <v>4039</v>
          </cell>
          <cell r="B325" t="str">
            <v>Kaweah River Power Authority</v>
          </cell>
          <cell r="C325" t="str">
            <v>SO4</v>
          </cell>
          <cell r="D325" t="str">
            <v>Small Hydro</v>
          </cell>
          <cell r="E325" t="str">
            <v>David R Cox</v>
          </cell>
          <cell r="F325" t="str">
            <v>Active</v>
          </cell>
          <cell r="G325">
            <v>31152</v>
          </cell>
          <cell r="H325">
            <v>30</v>
          </cell>
          <cell r="I325">
            <v>32948</v>
          </cell>
          <cell r="J325">
            <v>32948</v>
          </cell>
          <cell r="K325">
            <v>43905</v>
          </cell>
          <cell r="M325">
            <v>17000</v>
          </cell>
          <cell r="O325">
            <v>17000</v>
          </cell>
          <cell r="Q325">
            <v>17000</v>
          </cell>
          <cell r="R325">
            <v>17000</v>
          </cell>
          <cell r="S325">
            <v>17000</v>
          </cell>
        </row>
        <row r="326">
          <cell r="A326">
            <v>4049</v>
          </cell>
          <cell r="B326" t="str">
            <v>G Squared Energy (Alamitos)</v>
          </cell>
          <cell r="C326" t="str">
            <v>SO4</v>
          </cell>
          <cell r="D326" t="str">
            <v>Small Hydro</v>
          </cell>
          <cell r="E326" t="str">
            <v>Michele Walker</v>
          </cell>
          <cell r="F326" t="str">
            <v>Terminated</v>
          </cell>
          <cell r="G326">
            <v>31148</v>
          </cell>
          <cell r="H326">
            <v>20</v>
          </cell>
          <cell r="I326">
            <v>31769</v>
          </cell>
          <cell r="J326">
            <v>31769</v>
          </cell>
          <cell r="K326">
            <v>37593</v>
          </cell>
          <cell r="M326">
            <v>250</v>
          </cell>
          <cell r="O326">
            <v>250</v>
          </cell>
          <cell r="Q326">
            <v>250</v>
          </cell>
          <cell r="R326">
            <v>250</v>
          </cell>
          <cell r="S326">
            <v>250</v>
          </cell>
        </row>
        <row r="327">
          <cell r="A327">
            <v>4050</v>
          </cell>
          <cell r="B327" t="str">
            <v>G Squared Energy (Domin. Gap)</v>
          </cell>
          <cell r="C327" t="str">
            <v>SO4</v>
          </cell>
          <cell r="D327" t="str">
            <v>Small Hydro</v>
          </cell>
          <cell r="E327" t="str">
            <v>Michele Walker</v>
          </cell>
          <cell r="F327" t="str">
            <v>Terminated</v>
          </cell>
          <cell r="G327">
            <v>31148</v>
          </cell>
          <cell r="H327">
            <v>20</v>
          </cell>
          <cell r="I327">
            <v>31776</v>
          </cell>
          <cell r="J327">
            <v>31776</v>
          </cell>
          <cell r="K327">
            <v>37593</v>
          </cell>
          <cell r="M327">
            <v>275</v>
          </cell>
          <cell r="O327">
            <v>275</v>
          </cell>
          <cell r="Q327">
            <v>275</v>
          </cell>
          <cell r="R327">
            <v>275</v>
          </cell>
          <cell r="S327">
            <v>275</v>
          </cell>
        </row>
        <row r="328">
          <cell r="A328">
            <v>4051</v>
          </cell>
          <cell r="B328" t="str">
            <v>Montecito Water District</v>
          </cell>
          <cell r="C328" t="str">
            <v>SO4</v>
          </cell>
          <cell r="D328" t="str">
            <v>Small Hydro</v>
          </cell>
          <cell r="E328" t="str">
            <v>Anthony F Blakemore</v>
          </cell>
          <cell r="F328" t="str">
            <v>Active</v>
          </cell>
          <cell r="G328">
            <v>31154</v>
          </cell>
          <cell r="H328">
            <v>30</v>
          </cell>
          <cell r="I328">
            <v>32525</v>
          </cell>
          <cell r="J328">
            <v>32525</v>
          </cell>
          <cell r="K328">
            <v>43481</v>
          </cell>
          <cell r="M328">
            <v>130</v>
          </cell>
          <cell r="O328">
            <v>130</v>
          </cell>
          <cell r="Q328">
            <v>130</v>
          </cell>
          <cell r="R328">
            <v>130</v>
          </cell>
          <cell r="S328">
            <v>130</v>
          </cell>
        </row>
        <row r="329">
          <cell r="A329">
            <v>4052</v>
          </cell>
          <cell r="B329" t="str">
            <v>Calleguas MWD - Unit 3 (Santa Rosa)</v>
          </cell>
          <cell r="C329" t="str">
            <v>SO4</v>
          </cell>
          <cell r="D329" t="str">
            <v>Small Hydro</v>
          </cell>
          <cell r="E329" t="str">
            <v>Cathy Mendoza</v>
          </cell>
          <cell r="F329" t="str">
            <v>Active</v>
          </cell>
          <cell r="G329">
            <v>31154</v>
          </cell>
          <cell r="H329">
            <v>30</v>
          </cell>
          <cell r="I329">
            <v>31594</v>
          </cell>
          <cell r="J329">
            <v>31594</v>
          </cell>
          <cell r="K329">
            <v>42551</v>
          </cell>
          <cell r="M329">
            <v>250</v>
          </cell>
          <cell r="O329">
            <v>250</v>
          </cell>
          <cell r="Q329">
            <v>250</v>
          </cell>
          <cell r="R329">
            <v>250</v>
          </cell>
          <cell r="S329">
            <v>250</v>
          </cell>
        </row>
        <row r="330">
          <cell r="A330">
            <v>4054</v>
          </cell>
          <cell r="B330" t="str">
            <v>City of Santa Ana</v>
          </cell>
          <cell r="C330" t="str">
            <v>SO3</v>
          </cell>
          <cell r="D330" t="str">
            <v>Small Hydro</v>
          </cell>
          <cell r="E330" t="str">
            <v>Pam Snethen</v>
          </cell>
          <cell r="F330" t="str">
            <v>Active</v>
          </cell>
          <cell r="G330">
            <v>31230</v>
          </cell>
          <cell r="H330">
            <v>1</v>
          </cell>
          <cell r="I330">
            <v>31228</v>
          </cell>
          <cell r="J330">
            <v>31228</v>
          </cell>
          <cell r="M330">
            <v>195</v>
          </cell>
          <cell r="O330">
            <v>195</v>
          </cell>
          <cell r="Q330">
            <v>195</v>
          </cell>
          <cell r="R330">
            <v>195</v>
          </cell>
          <cell r="S330">
            <v>195</v>
          </cell>
        </row>
        <row r="331">
          <cell r="A331">
            <v>4055</v>
          </cell>
          <cell r="B331" t="str">
            <v>Goleta Water District</v>
          </cell>
          <cell r="C331" t="str">
            <v>SO3</v>
          </cell>
          <cell r="D331" t="str">
            <v>Small Hydro</v>
          </cell>
          <cell r="E331" t="str">
            <v>Pam Snethen</v>
          </cell>
          <cell r="F331" t="str">
            <v>Active</v>
          </cell>
          <cell r="G331">
            <v>31271</v>
          </cell>
          <cell r="H331">
            <v>1</v>
          </cell>
          <cell r="I331">
            <v>31533</v>
          </cell>
          <cell r="J331">
            <v>31533</v>
          </cell>
          <cell r="M331">
            <v>145</v>
          </cell>
          <cell r="O331">
            <v>145</v>
          </cell>
          <cell r="Q331">
            <v>145</v>
          </cell>
          <cell r="R331">
            <v>145</v>
          </cell>
          <cell r="S331">
            <v>145</v>
          </cell>
        </row>
        <row r="332">
          <cell r="A332">
            <v>4056</v>
          </cell>
          <cell r="B332" t="str">
            <v>City of El Segundo</v>
          </cell>
          <cell r="C332" t="str">
            <v>SO1</v>
          </cell>
          <cell r="D332" t="str">
            <v>Small Hydro</v>
          </cell>
          <cell r="E332" t="str">
            <v>Michele Walker</v>
          </cell>
          <cell r="F332" t="str">
            <v>Terminated</v>
          </cell>
          <cell r="G332">
            <v>31265</v>
          </cell>
          <cell r="H332">
            <v>1</v>
          </cell>
          <cell r="I332">
            <v>31867</v>
          </cell>
          <cell r="J332">
            <v>31867</v>
          </cell>
          <cell r="K332">
            <v>36134</v>
          </cell>
          <cell r="M332">
            <v>520</v>
          </cell>
          <cell r="O332">
            <v>520</v>
          </cell>
          <cell r="Q332">
            <v>520</v>
          </cell>
          <cell r="R332">
            <v>520</v>
          </cell>
          <cell r="S332">
            <v>520</v>
          </cell>
        </row>
        <row r="333">
          <cell r="A333">
            <v>4058</v>
          </cell>
          <cell r="B333" t="str">
            <v>United Water Conservation District</v>
          </cell>
          <cell r="C333" t="str">
            <v>SO1</v>
          </cell>
          <cell r="D333" t="str">
            <v>Small Hydro</v>
          </cell>
          <cell r="E333" t="str">
            <v>Michele Walker</v>
          </cell>
          <cell r="F333" t="str">
            <v>Active</v>
          </cell>
          <cell r="G333">
            <v>31329</v>
          </cell>
          <cell r="H333">
            <v>1</v>
          </cell>
          <cell r="I333">
            <v>31929</v>
          </cell>
          <cell r="J333">
            <v>31929</v>
          </cell>
          <cell r="M333">
            <v>935</v>
          </cell>
          <cell r="O333">
            <v>935</v>
          </cell>
          <cell r="Q333">
            <v>935</v>
          </cell>
          <cell r="R333">
            <v>935</v>
          </cell>
          <cell r="S333">
            <v>935</v>
          </cell>
        </row>
        <row r="334">
          <cell r="A334">
            <v>4071</v>
          </cell>
          <cell r="B334" t="str">
            <v>Deep Springs College</v>
          </cell>
          <cell r="C334" t="str">
            <v>SO3</v>
          </cell>
          <cell r="D334" t="str">
            <v>Small Hydro</v>
          </cell>
          <cell r="E334" t="str">
            <v>Michele Walker</v>
          </cell>
          <cell r="F334" t="str">
            <v>Active</v>
          </cell>
          <cell r="G334">
            <v>32164</v>
          </cell>
          <cell r="H334">
            <v>1</v>
          </cell>
          <cell r="I334">
            <v>32469</v>
          </cell>
          <cell r="J334">
            <v>32469</v>
          </cell>
          <cell r="M334">
            <v>100</v>
          </cell>
          <cell r="O334">
            <v>100</v>
          </cell>
          <cell r="Q334">
            <v>100</v>
          </cell>
          <cell r="R334">
            <v>100</v>
          </cell>
          <cell r="S334">
            <v>100</v>
          </cell>
        </row>
        <row r="335">
          <cell r="A335">
            <v>4076</v>
          </cell>
          <cell r="B335" t="str">
            <v>Camrosa County Water District</v>
          </cell>
          <cell r="C335" t="str">
            <v>SO3</v>
          </cell>
          <cell r="D335" t="str">
            <v>Small Hydro</v>
          </cell>
          <cell r="E335" t="str">
            <v>Michele Walker</v>
          </cell>
          <cell r="F335" t="str">
            <v>Active</v>
          </cell>
          <cell r="G335">
            <v>31377</v>
          </cell>
          <cell r="H335">
            <v>1</v>
          </cell>
          <cell r="I335">
            <v>31939</v>
          </cell>
          <cell r="J335">
            <v>31939</v>
          </cell>
          <cell r="M335">
            <v>150</v>
          </cell>
          <cell r="O335">
            <v>150</v>
          </cell>
          <cell r="Q335">
            <v>150</v>
          </cell>
          <cell r="R335">
            <v>150</v>
          </cell>
          <cell r="S335">
            <v>150</v>
          </cell>
        </row>
        <row r="336">
          <cell r="A336">
            <v>4137</v>
          </cell>
          <cell r="B336" t="str">
            <v>American Energy, Inc. (Fullerton Hydro)</v>
          </cell>
          <cell r="C336" t="str">
            <v>SO2</v>
          </cell>
          <cell r="D336" t="str">
            <v>Small Hydro</v>
          </cell>
          <cell r="E336" t="str">
            <v>Pam Snethen</v>
          </cell>
          <cell r="F336" t="str">
            <v>Active</v>
          </cell>
          <cell r="G336">
            <v>31652</v>
          </cell>
          <cell r="H336">
            <v>30</v>
          </cell>
          <cell r="I336">
            <v>31766</v>
          </cell>
          <cell r="J336">
            <v>31809</v>
          </cell>
          <cell r="K336">
            <v>42766</v>
          </cell>
          <cell r="M336">
            <v>340</v>
          </cell>
          <cell r="N336">
            <v>60</v>
          </cell>
          <cell r="O336">
            <v>400</v>
          </cell>
          <cell r="Q336">
            <v>340</v>
          </cell>
          <cell r="R336">
            <v>340</v>
          </cell>
          <cell r="S336">
            <v>400</v>
          </cell>
        </row>
        <row r="337">
          <cell r="A337">
            <v>4145</v>
          </cell>
          <cell r="B337" t="str">
            <v>Mesa Consolidated Water District</v>
          </cell>
          <cell r="C337" t="str">
            <v>SO3</v>
          </cell>
          <cell r="D337" t="str">
            <v>Small Hydro</v>
          </cell>
          <cell r="E337" t="str">
            <v>Michele Walker</v>
          </cell>
          <cell r="F337" t="str">
            <v>Active</v>
          </cell>
          <cell r="G337">
            <v>32290</v>
          </cell>
          <cell r="H337">
            <v>1</v>
          </cell>
          <cell r="I337">
            <v>32417</v>
          </cell>
          <cell r="N337">
            <v>50</v>
          </cell>
          <cell r="O337">
            <v>50</v>
          </cell>
          <cell r="S337">
            <v>50</v>
          </cell>
        </row>
        <row r="338">
          <cell r="A338">
            <v>4147</v>
          </cell>
          <cell r="B338" t="str">
            <v>Monte Vista Water District</v>
          </cell>
          <cell r="C338" t="str">
            <v>SO1</v>
          </cell>
          <cell r="D338" t="str">
            <v>Small Hydro</v>
          </cell>
          <cell r="E338" t="str">
            <v>Pam Snethen</v>
          </cell>
          <cell r="F338" t="str">
            <v>Active</v>
          </cell>
          <cell r="G338">
            <v>32941</v>
          </cell>
          <cell r="H338">
            <v>30</v>
          </cell>
          <cell r="I338">
            <v>33090</v>
          </cell>
          <cell r="J338">
            <v>33090</v>
          </cell>
          <cell r="K338">
            <v>44047</v>
          </cell>
          <cell r="M338">
            <v>865</v>
          </cell>
          <cell r="O338">
            <v>865</v>
          </cell>
          <cell r="Q338">
            <v>865</v>
          </cell>
          <cell r="R338">
            <v>865</v>
          </cell>
          <cell r="S338">
            <v>865</v>
          </cell>
        </row>
        <row r="339">
          <cell r="A339">
            <v>4149</v>
          </cell>
          <cell r="B339" t="str">
            <v>Municipal Water District of Orange Co.</v>
          </cell>
          <cell r="C339" t="str">
            <v>SO1</v>
          </cell>
          <cell r="D339" t="str">
            <v>Small Hydro</v>
          </cell>
          <cell r="E339" t="str">
            <v>Bruce McCarthy</v>
          </cell>
          <cell r="F339" t="str">
            <v>Terminated</v>
          </cell>
          <cell r="G339">
            <v>33679</v>
          </cell>
          <cell r="H339">
            <v>1</v>
          </cell>
          <cell r="I339">
            <v>33693</v>
          </cell>
          <cell r="J339">
            <v>33693</v>
          </cell>
          <cell r="K339">
            <v>37376</v>
          </cell>
          <cell r="N339">
            <v>600</v>
          </cell>
          <cell r="O339">
            <v>600</v>
          </cell>
          <cell r="S339">
            <v>600</v>
          </cell>
        </row>
        <row r="340">
          <cell r="A340">
            <v>4150</v>
          </cell>
          <cell r="B340" t="str">
            <v>Water Facilities Authority</v>
          </cell>
          <cell r="C340" t="str">
            <v>SO1</v>
          </cell>
          <cell r="D340" t="str">
            <v>Small Hydro</v>
          </cell>
          <cell r="E340" t="str">
            <v>Anthony F Blakemore</v>
          </cell>
          <cell r="F340" t="str">
            <v>Active</v>
          </cell>
          <cell r="G340">
            <v>34459</v>
          </cell>
          <cell r="H340">
            <v>30</v>
          </cell>
          <cell r="I340">
            <v>34572</v>
          </cell>
          <cell r="J340">
            <v>34572</v>
          </cell>
          <cell r="K340">
            <v>45529</v>
          </cell>
          <cell r="M340">
            <v>224</v>
          </cell>
          <cell r="O340">
            <v>224</v>
          </cell>
          <cell r="Q340">
            <v>224</v>
          </cell>
          <cell r="R340">
            <v>224</v>
          </cell>
          <cell r="S340">
            <v>224</v>
          </cell>
        </row>
        <row r="341">
          <cell r="A341">
            <v>4152</v>
          </cell>
          <cell r="B341" t="str">
            <v>Calleguas MWD (Springville Hydro)</v>
          </cell>
          <cell r="C341" t="str">
            <v>SO1</v>
          </cell>
          <cell r="D341" t="str">
            <v>Small Hydro</v>
          </cell>
          <cell r="E341" t="str">
            <v>Cathy Mendoza</v>
          </cell>
          <cell r="F341" t="str">
            <v>Active</v>
          </cell>
          <cell r="G341">
            <v>34066</v>
          </cell>
          <cell r="H341">
            <v>1</v>
          </cell>
          <cell r="I341">
            <v>34410</v>
          </cell>
          <cell r="J341">
            <v>34410</v>
          </cell>
          <cell r="K341">
            <v>45367</v>
          </cell>
          <cell r="M341">
            <v>1000</v>
          </cell>
          <cell r="O341">
            <v>1000</v>
          </cell>
          <cell r="Q341">
            <v>1000</v>
          </cell>
          <cell r="R341">
            <v>1000</v>
          </cell>
          <cell r="S341">
            <v>1000</v>
          </cell>
        </row>
        <row r="342">
          <cell r="A342">
            <v>5005</v>
          </cell>
          <cell r="B342" t="str">
            <v>Sunray Energy, Inc.</v>
          </cell>
          <cell r="C342" t="str">
            <v>NEG</v>
          </cell>
          <cell r="D342" t="str">
            <v>Solar</v>
          </cell>
          <cell r="E342" t="str">
            <v>David R Cox</v>
          </cell>
          <cell r="F342" t="str">
            <v>Active</v>
          </cell>
          <cell r="G342">
            <v>34831</v>
          </cell>
          <cell r="H342">
            <v>30</v>
          </cell>
          <cell r="I342">
            <v>30988</v>
          </cell>
          <cell r="J342">
            <v>31212</v>
          </cell>
          <cell r="K342">
            <v>42369</v>
          </cell>
          <cell r="L342">
            <v>43800</v>
          </cell>
          <cell r="O342">
            <v>43800</v>
          </cell>
          <cell r="P342">
            <v>43800</v>
          </cell>
          <cell r="R342">
            <v>43800</v>
          </cell>
          <cell r="S342">
            <v>43800</v>
          </cell>
        </row>
        <row r="343">
          <cell r="A343">
            <v>5017</v>
          </cell>
          <cell r="B343" t="str">
            <v>Luz Solar Partners Ltd. III</v>
          </cell>
          <cell r="C343" t="str">
            <v>SO4</v>
          </cell>
          <cell r="D343" t="str">
            <v>Solar</v>
          </cell>
          <cell r="E343" t="str">
            <v>Cathy Mendoza</v>
          </cell>
          <cell r="F343" t="str">
            <v>Active</v>
          </cell>
          <cell r="G343">
            <v>31154</v>
          </cell>
          <cell r="H343">
            <v>30</v>
          </cell>
          <cell r="I343">
            <v>31764</v>
          </cell>
          <cell r="J343">
            <v>31803</v>
          </cell>
          <cell r="K343">
            <v>42760</v>
          </cell>
          <cell r="L343">
            <v>30000</v>
          </cell>
          <cell r="N343">
            <v>5000</v>
          </cell>
          <cell r="O343">
            <v>35000</v>
          </cell>
          <cell r="P343">
            <v>30000</v>
          </cell>
          <cell r="R343">
            <v>30000</v>
          </cell>
          <cell r="S343">
            <v>35000</v>
          </cell>
        </row>
        <row r="344">
          <cell r="A344">
            <v>5018</v>
          </cell>
          <cell r="B344" t="str">
            <v>Luz Solar Partners Ltd. IV</v>
          </cell>
          <cell r="C344" t="str">
            <v>SO4</v>
          </cell>
          <cell r="D344" t="str">
            <v>Solar</v>
          </cell>
          <cell r="E344" t="str">
            <v>Cathy Mendoza</v>
          </cell>
          <cell r="F344" t="str">
            <v>Active</v>
          </cell>
          <cell r="G344">
            <v>31154</v>
          </cell>
          <cell r="H344">
            <v>30</v>
          </cell>
          <cell r="I344">
            <v>31769</v>
          </cell>
          <cell r="J344">
            <v>31807</v>
          </cell>
          <cell r="K344">
            <v>42764</v>
          </cell>
          <cell r="L344">
            <v>30000</v>
          </cell>
          <cell r="N344">
            <v>5000</v>
          </cell>
          <cell r="O344">
            <v>35000</v>
          </cell>
          <cell r="P344">
            <v>30000</v>
          </cell>
          <cell r="R344">
            <v>30000</v>
          </cell>
          <cell r="S344">
            <v>35000</v>
          </cell>
        </row>
        <row r="345">
          <cell r="A345">
            <v>5019</v>
          </cell>
          <cell r="B345" t="str">
            <v>Luz Solar Partners Ltd. V</v>
          </cell>
          <cell r="C345" t="str">
            <v>SO4</v>
          </cell>
          <cell r="D345" t="str">
            <v>Solar</v>
          </cell>
          <cell r="E345" t="str">
            <v>Cathy Mendoza</v>
          </cell>
          <cell r="F345" t="str">
            <v>Active</v>
          </cell>
          <cell r="G345">
            <v>31154</v>
          </cell>
          <cell r="H345">
            <v>30</v>
          </cell>
          <cell r="I345">
            <v>32049</v>
          </cell>
          <cell r="J345">
            <v>32143</v>
          </cell>
          <cell r="K345">
            <v>43100</v>
          </cell>
          <cell r="L345">
            <v>30000</v>
          </cell>
          <cell r="N345">
            <v>5000</v>
          </cell>
          <cell r="O345">
            <v>35000</v>
          </cell>
          <cell r="P345">
            <v>30000</v>
          </cell>
          <cell r="R345">
            <v>30000</v>
          </cell>
          <cell r="S345">
            <v>35000</v>
          </cell>
        </row>
        <row r="346">
          <cell r="A346">
            <v>5020</v>
          </cell>
          <cell r="B346" t="str">
            <v>Luz Solar Partners Ltd. VI</v>
          </cell>
          <cell r="C346" t="str">
            <v>SO4</v>
          </cell>
          <cell r="D346" t="str">
            <v>Solar</v>
          </cell>
          <cell r="E346" t="str">
            <v>Cathy Mendoza</v>
          </cell>
          <cell r="F346" t="str">
            <v>Active</v>
          </cell>
          <cell r="G346">
            <v>31154</v>
          </cell>
          <cell r="H346">
            <v>30</v>
          </cell>
          <cell r="I346">
            <v>32502</v>
          </cell>
          <cell r="J346">
            <v>32560</v>
          </cell>
          <cell r="K346">
            <v>43516</v>
          </cell>
          <cell r="L346">
            <v>30000</v>
          </cell>
          <cell r="N346">
            <v>5000</v>
          </cell>
          <cell r="O346">
            <v>35000</v>
          </cell>
          <cell r="P346">
            <v>30000</v>
          </cell>
          <cell r="R346">
            <v>30000</v>
          </cell>
          <cell r="S346">
            <v>35000</v>
          </cell>
        </row>
        <row r="347">
          <cell r="A347">
            <v>5021</v>
          </cell>
          <cell r="B347" t="str">
            <v>Luz Solar Partners Ltd. VII</v>
          </cell>
          <cell r="C347" t="str">
            <v>SO4</v>
          </cell>
          <cell r="D347" t="str">
            <v>Solar</v>
          </cell>
          <cell r="E347" t="str">
            <v>Cathy Mendoza</v>
          </cell>
          <cell r="F347" t="str">
            <v>Active</v>
          </cell>
          <cell r="G347">
            <v>31154</v>
          </cell>
          <cell r="H347">
            <v>30</v>
          </cell>
          <cell r="I347">
            <v>32506</v>
          </cell>
          <cell r="J347">
            <v>32569</v>
          </cell>
          <cell r="K347">
            <v>43525</v>
          </cell>
          <cell r="L347">
            <v>30000</v>
          </cell>
          <cell r="N347">
            <v>5000</v>
          </cell>
          <cell r="O347">
            <v>35000</v>
          </cell>
          <cell r="P347">
            <v>30000</v>
          </cell>
          <cell r="R347">
            <v>30000</v>
          </cell>
          <cell r="S347">
            <v>35000</v>
          </cell>
        </row>
        <row r="348">
          <cell r="A348">
            <v>5022</v>
          </cell>
          <cell r="B348" t="str">
            <v>Community Environmental Council, Inc.</v>
          </cell>
          <cell r="C348" t="str">
            <v>SO3</v>
          </cell>
          <cell r="D348" t="str">
            <v>Solar</v>
          </cell>
          <cell r="E348" t="str">
            <v>Michele Walker</v>
          </cell>
          <cell r="F348" t="str">
            <v>Terminated</v>
          </cell>
          <cell r="G348">
            <v>31210</v>
          </cell>
          <cell r="H348">
            <v>1</v>
          </cell>
          <cell r="I348">
            <v>31291</v>
          </cell>
          <cell r="J348">
            <v>31291</v>
          </cell>
          <cell r="K348">
            <v>38453</v>
          </cell>
          <cell r="N348">
            <v>2</v>
          </cell>
          <cell r="O348">
            <v>2</v>
          </cell>
          <cell r="S348">
            <v>2</v>
          </cell>
        </row>
        <row r="349">
          <cell r="A349">
            <v>5050</v>
          </cell>
          <cell r="B349" t="str">
            <v>Luz Solar Partners Ltd. VIII</v>
          </cell>
          <cell r="C349" t="str">
            <v>SO2</v>
          </cell>
          <cell r="D349" t="str">
            <v>Solar</v>
          </cell>
          <cell r="E349" t="str">
            <v>Cathy Mendoza</v>
          </cell>
          <cell r="F349" t="str">
            <v>Active</v>
          </cell>
          <cell r="G349">
            <v>31478</v>
          </cell>
          <cell r="H349">
            <v>30</v>
          </cell>
          <cell r="I349">
            <v>32871</v>
          </cell>
          <cell r="J349">
            <v>33023</v>
          </cell>
          <cell r="K349">
            <v>43980</v>
          </cell>
          <cell r="L349">
            <v>80000</v>
          </cell>
          <cell r="O349">
            <v>80000</v>
          </cell>
          <cell r="P349">
            <v>80000</v>
          </cell>
          <cell r="R349">
            <v>80000</v>
          </cell>
          <cell r="S349">
            <v>80000</v>
          </cell>
        </row>
        <row r="350">
          <cell r="A350">
            <v>5051</v>
          </cell>
          <cell r="B350" t="str">
            <v>Luz Solar Partners Ltd. IX</v>
          </cell>
          <cell r="C350" t="str">
            <v>SO2</v>
          </cell>
          <cell r="D350" t="str">
            <v>Solar</v>
          </cell>
          <cell r="E350" t="str">
            <v>Cathy Mendoza</v>
          </cell>
          <cell r="F350" t="str">
            <v>Active</v>
          </cell>
          <cell r="G350">
            <v>31478</v>
          </cell>
          <cell r="H350">
            <v>30</v>
          </cell>
          <cell r="I350">
            <v>33157</v>
          </cell>
          <cell r="J350">
            <v>33346</v>
          </cell>
          <cell r="K350">
            <v>44304</v>
          </cell>
          <cell r="L350">
            <v>80000</v>
          </cell>
          <cell r="O350">
            <v>80000</v>
          </cell>
          <cell r="P350">
            <v>80000</v>
          </cell>
          <cell r="R350">
            <v>80000</v>
          </cell>
          <cell r="S350">
            <v>80000</v>
          </cell>
        </row>
        <row r="351">
          <cell r="A351">
            <v>5066</v>
          </cell>
          <cell r="B351" t="str">
            <v>SCAQMD Solar Port</v>
          </cell>
          <cell r="C351" t="str">
            <v>SO3</v>
          </cell>
          <cell r="D351" t="str">
            <v>Solar</v>
          </cell>
          <cell r="E351" t="str">
            <v>Pam Snethen</v>
          </cell>
          <cell r="F351" t="str">
            <v>Active</v>
          </cell>
          <cell r="G351">
            <v>34743</v>
          </cell>
          <cell r="H351">
            <v>5</v>
          </cell>
          <cell r="I351">
            <v>34334</v>
          </cell>
          <cell r="J351">
            <v>34334</v>
          </cell>
          <cell r="N351">
            <v>73</v>
          </cell>
          <cell r="O351">
            <v>73</v>
          </cell>
          <cell r="S351">
            <v>73</v>
          </cell>
        </row>
        <row r="352">
          <cell r="A352">
            <v>5067</v>
          </cell>
          <cell r="B352" t="str">
            <v>Robert Siebert</v>
          </cell>
          <cell r="C352" t="str">
            <v>SO3</v>
          </cell>
          <cell r="D352" t="str">
            <v>Solar</v>
          </cell>
          <cell r="E352" t="str">
            <v>Anthony F Blakemore</v>
          </cell>
          <cell r="F352" t="str">
            <v>Terminated</v>
          </cell>
          <cell r="G352">
            <v>34569</v>
          </cell>
          <cell r="H352">
            <v>10</v>
          </cell>
          <cell r="I352">
            <v>34696</v>
          </cell>
          <cell r="J352">
            <v>34696</v>
          </cell>
          <cell r="N352">
            <v>1</v>
          </cell>
          <cell r="O352">
            <v>1</v>
          </cell>
          <cell r="S352">
            <v>1</v>
          </cell>
        </row>
        <row r="353">
          <cell r="A353">
            <v>5071</v>
          </cell>
          <cell r="B353" t="str">
            <v>Taco Loco</v>
          </cell>
          <cell r="C353" t="str">
            <v>SO3</v>
          </cell>
          <cell r="D353" t="str">
            <v>Solar</v>
          </cell>
          <cell r="E353" t="str">
            <v>Cathy Mendoza</v>
          </cell>
          <cell r="F353" t="str">
            <v>Terminated</v>
          </cell>
          <cell r="G353">
            <v>35202</v>
          </cell>
          <cell r="H353">
            <v>10</v>
          </cell>
          <cell r="I353">
            <v>35367</v>
          </cell>
          <cell r="J353">
            <v>35367</v>
          </cell>
          <cell r="K353">
            <v>36660</v>
          </cell>
        </row>
        <row r="354">
          <cell r="A354">
            <v>5090</v>
          </cell>
          <cell r="B354" t="str">
            <v>Community Corp. of Santa Monica</v>
          </cell>
          <cell r="C354" t="str">
            <v>NEG</v>
          </cell>
          <cell r="D354" t="str">
            <v>Solar</v>
          </cell>
          <cell r="E354" t="str">
            <v>Pam Snethen</v>
          </cell>
          <cell r="F354" t="str">
            <v>Terminated</v>
          </cell>
          <cell r="G354">
            <v>37414</v>
          </cell>
          <cell r="H354">
            <v>0</v>
          </cell>
          <cell r="I354">
            <v>37419</v>
          </cell>
          <cell r="K354">
            <v>38807</v>
          </cell>
          <cell r="M354">
            <v>42</v>
          </cell>
          <cell r="O354">
            <v>42</v>
          </cell>
          <cell r="Q354">
            <v>42</v>
          </cell>
          <cell r="R354">
            <v>42</v>
          </cell>
          <cell r="S354">
            <v>45</v>
          </cell>
        </row>
        <row r="355">
          <cell r="A355">
            <v>5101</v>
          </cell>
          <cell r="B355" t="str">
            <v>SES Solar One LLC</v>
          </cell>
          <cell r="C355" t="str">
            <v>ERR</v>
          </cell>
          <cell r="D355" t="str">
            <v>Solar</v>
          </cell>
          <cell r="E355" t="str">
            <v>Cathy Mendoza</v>
          </cell>
          <cell r="F355" t="str">
            <v>Active</v>
          </cell>
          <cell r="G355">
            <v>38573</v>
          </cell>
          <cell r="H355">
            <v>20</v>
          </cell>
        </row>
        <row r="356">
          <cell r="A356">
            <v>5200</v>
          </cell>
          <cell r="B356" t="str">
            <v>John Paul Dejoria</v>
          </cell>
          <cell r="C356" t="str">
            <v>QF Bypass</v>
          </cell>
          <cell r="D356" t="str">
            <v>Solar</v>
          </cell>
          <cell r="E356" t="str">
            <v>Michele Walker</v>
          </cell>
          <cell r="F356" t="str">
            <v>Terminated</v>
          </cell>
          <cell r="G356">
            <v>35969</v>
          </cell>
          <cell r="H356">
            <v>1</v>
          </cell>
          <cell r="I356">
            <v>35977</v>
          </cell>
          <cell r="K356">
            <v>36159</v>
          </cell>
          <cell r="S356">
            <v>6</v>
          </cell>
        </row>
        <row r="357">
          <cell r="A357">
            <v>5201</v>
          </cell>
          <cell r="B357" t="str">
            <v>The Chouniard Family Trust</v>
          </cell>
          <cell r="C357" t="str">
            <v>QF Bypass</v>
          </cell>
          <cell r="D357" t="str">
            <v>Solar</v>
          </cell>
          <cell r="E357" t="str">
            <v>Michele Walker</v>
          </cell>
          <cell r="F357" t="str">
            <v>Terminated</v>
          </cell>
          <cell r="G357">
            <v>35969</v>
          </cell>
          <cell r="H357">
            <v>1</v>
          </cell>
          <cell r="I357">
            <v>35977</v>
          </cell>
          <cell r="K357">
            <v>36159</v>
          </cell>
          <cell r="S357">
            <v>2</v>
          </cell>
        </row>
        <row r="358">
          <cell r="A358">
            <v>5202</v>
          </cell>
          <cell r="B358" t="str">
            <v>Ronald L Rambin</v>
          </cell>
          <cell r="C358" t="str">
            <v>QF Bypass</v>
          </cell>
          <cell r="D358" t="str">
            <v>Solar</v>
          </cell>
          <cell r="E358" t="str">
            <v>Michele Walker</v>
          </cell>
          <cell r="F358" t="str">
            <v>Terminated</v>
          </cell>
          <cell r="G358">
            <v>35986</v>
          </cell>
          <cell r="H358">
            <v>1</v>
          </cell>
          <cell r="I358">
            <v>36008</v>
          </cell>
          <cell r="K358">
            <v>36159</v>
          </cell>
          <cell r="S358">
            <v>6</v>
          </cell>
        </row>
        <row r="359">
          <cell r="A359">
            <v>5203</v>
          </cell>
          <cell r="B359" t="str">
            <v>Fred Beasom</v>
          </cell>
          <cell r="C359" t="str">
            <v>QF Bypass</v>
          </cell>
          <cell r="D359" t="str">
            <v>Solar</v>
          </cell>
          <cell r="E359" t="str">
            <v>Michele Walker</v>
          </cell>
          <cell r="F359" t="str">
            <v>Terminated</v>
          </cell>
          <cell r="G359">
            <v>35986</v>
          </cell>
          <cell r="H359">
            <v>1</v>
          </cell>
          <cell r="I359">
            <v>36008</v>
          </cell>
          <cell r="K359">
            <v>36159</v>
          </cell>
          <cell r="S359">
            <v>3</v>
          </cell>
        </row>
        <row r="360">
          <cell r="A360">
            <v>5204</v>
          </cell>
          <cell r="B360" t="str">
            <v>Joel Davidson</v>
          </cell>
          <cell r="C360" t="str">
            <v>QF Bypass</v>
          </cell>
          <cell r="D360" t="str">
            <v>Solar</v>
          </cell>
          <cell r="E360" t="str">
            <v>Michele Walker</v>
          </cell>
          <cell r="F360" t="str">
            <v>Terminated</v>
          </cell>
          <cell r="G360">
            <v>35986</v>
          </cell>
          <cell r="H360">
            <v>1</v>
          </cell>
          <cell r="I360">
            <v>36008</v>
          </cell>
          <cell r="K360">
            <v>36159</v>
          </cell>
          <cell r="S360">
            <v>2</v>
          </cell>
        </row>
        <row r="361">
          <cell r="A361">
            <v>5205</v>
          </cell>
          <cell r="B361" t="str">
            <v>Tom</v>
          </cell>
          <cell r="C361" t="str">
            <v>SO1</v>
          </cell>
          <cell r="D361" t="str">
            <v>Solar</v>
          </cell>
          <cell r="E361" t="str">
            <v>Michele Walker</v>
          </cell>
          <cell r="F361" t="str">
            <v>Terminated</v>
          </cell>
          <cell r="G361">
            <v>35582</v>
          </cell>
          <cell r="H361">
            <v>0</v>
          </cell>
          <cell r="I361">
            <v>35582</v>
          </cell>
          <cell r="K361">
            <v>35581</v>
          </cell>
        </row>
        <row r="362">
          <cell r="A362">
            <v>6004</v>
          </cell>
          <cell r="B362" t="str">
            <v>FPL Energy Cabazon Wind, LLC</v>
          </cell>
          <cell r="C362" t="str">
            <v>SO4</v>
          </cell>
          <cell r="D362" t="str">
            <v>Wind</v>
          </cell>
          <cell r="E362" t="str">
            <v>Anthony F Blakemore</v>
          </cell>
          <cell r="F362" t="str">
            <v>Active</v>
          </cell>
          <cell r="G362">
            <v>31019</v>
          </cell>
          <cell r="H362">
            <v>30</v>
          </cell>
          <cell r="I362">
            <v>31019</v>
          </cell>
          <cell r="J362">
            <v>31019</v>
          </cell>
          <cell r="K362">
            <v>41975</v>
          </cell>
          <cell r="M362">
            <v>40000</v>
          </cell>
          <cell r="O362">
            <v>40000</v>
          </cell>
          <cell r="Q362">
            <v>39750</v>
          </cell>
          <cell r="R362">
            <v>39750</v>
          </cell>
          <cell r="S362">
            <v>40000</v>
          </cell>
        </row>
        <row r="363">
          <cell r="A363">
            <v>6006</v>
          </cell>
          <cell r="B363" t="str">
            <v>Mogul Energy Partnership I</v>
          </cell>
          <cell r="C363" t="str">
            <v>NEG</v>
          </cell>
          <cell r="D363" t="str">
            <v>Wind</v>
          </cell>
          <cell r="E363" t="str">
            <v>Cathy Mendoza</v>
          </cell>
          <cell r="F363" t="str">
            <v>Active</v>
          </cell>
          <cell r="G363">
            <v>30012</v>
          </cell>
          <cell r="H363">
            <v>30</v>
          </cell>
          <cell r="I363">
            <v>30126</v>
          </cell>
          <cell r="J363">
            <v>30126</v>
          </cell>
          <cell r="K363">
            <v>41084</v>
          </cell>
          <cell r="M363">
            <v>4000</v>
          </cell>
          <cell r="O363">
            <v>4000</v>
          </cell>
          <cell r="Q363">
            <v>4000</v>
          </cell>
          <cell r="R363">
            <v>4000</v>
          </cell>
          <cell r="S363">
            <v>4000</v>
          </cell>
        </row>
        <row r="364">
          <cell r="A364">
            <v>6007</v>
          </cell>
          <cell r="B364" t="str">
            <v>Mesa Wind Developers</v>
          </cell>
          <cell r="C364" t="str">
            <v>NEG</v>
          </cell>
          <cell r="D364" t="str">
            <v>Wind</v>
          </cell>
          <cell r="E364" t="str">
            <v>Bruce McCarthy</v>
          </cell>
          <cell r="F364" t="str">
            <v>Terminated</v>
          </cell>
          <cell r="G364">
            <v>30053</v>
          </cell>
          <cell r="H364">
            <v>20</v>
          </cell>
          <cell r="I364">
            <v>31015</v>
          </cell>
          <cell r="J364">
            <v>31015</v>
          </cell>
          <cell r="K364">
            <v>38525</v>
          </cell>
          <cell r="M364">
            <v>30000</v>
          </cell>
          <cell r="O364">
            <v>30000</v>
          </cell>
          <cell r="Q364">
            <v>29900</v>
          </cell>
          <cell r="R364">
            <v>29900</v>
          </cell>
          <cell r="S364">
            <v>30000</v>
          </cell>
        </row>
        <row r="365">
          <cell r="A365">
            <v>6009</v>
          </cell>
          <cell r="B365" t="str">
            <v>San Gorgonio Wind Farms Inc I</v>
          </cell>
          <cell r="C365" t="str">
            <v>NEG</v>
          </cell>
          <cell r="D365" t="str">
            <v>Wind</v>
          </cell>
          <cell r="E365" t="str">
            <v>Cathy Mendoza</v>
          </cell>
          <cell r="F365" t="str">
            <v>Active</v>
          </cell>
          <cell r="G365">
            <v>30260</v>
          </cell>
          <cell r="H365">
            <v>25</v>
          </cell>
          <cell r="I365">
            <v>30376</v>
          </cell>
          <cell r="J365">
            <v>30376</v>
          </cell>
          <cell r="K365">
            <v>39507</v>
          </cell>
          <cell r="L365">
            <v>360</v>
          </cell>
          <cell r="M365">
            <v>2144</v>
          </cell>
          <cell r="N365">
            <v>496</v>
          </cell>
          <cell r="O365">
            <v>3000</v>
          </cell>
          <cell r="P365">
            <v>360</v>
          </cell>
          <cell r="Q365">
            <v>2144</v>
          </cell>
          <cell r="R365">
            <v>2504</v>
          </cell>
          <cell r="S365">
            <v>3000</v>
          </cell>
        </row>
        <row r="366">
          <cell r="A366">
            <v>6010</v>
          </cell>
          <cell r="B366" t="str">
            <v>Zond Systems Inc.  II</v>
          </cell>
          <cell r="C366" t="str">
            <v>NEG</v>
          </cell>
          <cell r="D366" t="str">
            <v>Wind</v>
          </cell>
          <cell r="E366" t="str">
            <v>Bruce McCarthy</v>
          </cell>
          <cell r="F366" t="str">
            <v>Terminated</v>
          </cell>
          <cell r="G366">
            <v>30315</v>
          </cell>
          <cell r="H366">
            <v>30</v>
          </cell>
          <cell r="I366">
            <v>30357</v>
          </cell>
          <cell r="J366">
            <v>30357</v>
          </cell>
          <cell r="K366">
            <v>35620</v>
          </cell>
          <cell r="L366">
            <v>9325</v>
          </cell>
          <cell r="O366">
            <v>9325</v>
          </cell>
          <cell r="S366">
            <v>9325</v>
          </cell>
        </row>
        <row r="367">
          <cell r="A367">
            <v>6011</v>
          </cell>
          <cell r="B367" t="str">
            <v>Boxcar I Power Purchase Contract Trust</v>
          </cell>
          <cell r="C367" t="str">
            <v>SO4</v>
          </cell>
          <cell r="D367" t="str">
            <v>Wind</v>
          </cell>
          <cell r="E367" t="str">
            <v>David R Cox</v>
          </cell>
          <cell r="F367" t="str">
            <v>Active</v>
          </cell>
          <cell r="G367">
            <v>30862</v>
          </cell>
          <cell r="H367">
            <v>30</v>
          </cell>
          <cell r="I367">
            <v>30314</v>
          </cell>
          <cell r="J367">
            <v>30803</v>
          </cell>
          <cell r="K367">
            <v>41759</v>
          </cell>
          <cell r="M367">
            <v>8000</v>
          </cell>
          <cell r="O367">
            <v>8000</v>
          </cell>
          <cell r="Q367">
            <v>5222</v>
          </cell>
          <cell r="R367">
            <v>5222</v>
          </cell>
          <cell r="S367">
            <v>8000</v>
          </cell>
        </row>
        <row r="368">
          <cell r="A368">
            <v>6012</v>
          </cell>
          <cell r="B368" t="str">
            <v>Windsong Wind Park</v>
          </cell>
          <cell r="C368" t="str">
            <v>NEG</v>
          </cell>
          <cell r="D368" t="str">
            <v>Wind</v>
          </cell>
          <cell r="E368" t="str">
            <v>David R Cox</v>
          </cell>
          <cell r="F368" t="str">
            <v>Active</v>
          </cell>
          <cell r="G368">
            <v>30378</v>
          </cell>
          <cell r="H368">
            <v>30</v>
          </cell>
          <cell r="I368">
            <v>30313</v>
          </cell>
          <cell r="J368">
            <v>30378</v>
          </cell>
          <cell r="K368">
            <v>41336</v>
          </cell>
          <cell r="L368">
            <v>2400</v>
          </cell>
          <cell r="O368">
            <v>2400</v>
          </cell>
          <cell r="P368">
            <v>2400</v>
          </cell>
          <cell r="R368">
            <v>2400</v>
          </cell>
          <cell r="S368">
            <v>2400</v>
          </cell>
        </row>
        <row r="369">
          <cell r="A369">
            <v>6019</v>
          </cell>
          <cell r="B369" t="str">
            <v>Zephyr Park, LTD</v>
          </cell>
          <cell r="C369" t="str">
            <v>SO4</v>
          </cell>
          <cell r="D369" t="str">
            <v>Wind</v>
          </cell>
          <cell r="E369" t="str">
            <v>David R Cox</v>
          </cell>
          <cell r="F369" t="str">
            <v>Active</v>
          </cell>
          <cell r="G369">
            <v>30823</v>
          </cell>
          <cell r="H369">
            <v>30</v>
          </cell>
          <cell r="I369">
            <v>36312</v>
          </cell>
          <cell r="J369">
            <v>30707</v>
          </cell>
          <cell r="K369">
            <v>41664</v>
          </cell>
          <cell r="M369">
            <v>4200</v>
          </cell>
          <cell r="O369">
            <v>4200</v>
          </cell>
          <cell r="Q369">
            <v>3500</v>
          </cell>
          <cell r="R369">
            <v>3500</v>
          </cell>
          <cell r="S369">
            <v>4200</v>
          </cell>
        </row>
        <row r="370">
          <cell r="A370">
            <v>6024</v>
          </cell>
          <cell r="B370" t="str">
            <v>Ridgetop Energy, LLC (I)</v>
          </cell>
          <cell r="C370" t="str">
            <v>SO4</v>
          </cell>
          <cell r="D370" t="str">
            <v>Wind</v>
          </cell>
          <cell r="E370" t="str">
            <v>Anthony F Blakemore</v>
          </cell>
          <cell r="F370" t="str">
            <v>Active</v>
          </cell>
          <cell r="G370">
            <v>31250</v>
          </cell>
          <cell r="H370">
            <v>30</v>
          </cell>
          <cell r="I370">
            <v>30681</v>
          </cell>
          <cell r="J370">
            <v>31078</v>
          </cell>
          <cell r="K370">
            <v>42034</v>
          </cell>
          <cell r="M370">
            <v>65000</v>
          </cell>
          <cell r="O370">
            <v>65000</v>
          </cell>
          <cell r="Q370">
            <v>64964</v>
          </cell>
          <cell r="R370">
            <v>64964</v>
          </cell>
          <cell r="S370">
            <v>65000</v>
          </cell>
        </row>
        <row r="371">
          <cell r="A371">
            <v>6029</v>
          </cell>
          <cell r="B371" t="str">
            <v>Coram Energy LLC  (ECT)</v>
          </cell>
          <cell r="C371" t="str">
            <v>RSO1</v>
          </cell>
          <cell r="D371" t="str">
            <v>Wind</v>
          </cell>
          <cell r="E371" t="str">
            <v>David R Cox</v>
          </cell>
          <cell r="F371" t="str">
            <v>Active</v>
          </cell>
          <cell r="G371">
            <v>30670</v>
          </cell>
          <cell r="H371">
            <v>20</v>
          </cell>
          <cell r="I371">
            <v>30651</v>
          </cell>
          <cell r="J371">
            <v>30771</v>
          </cell>
          <cell r="K371">
            <v>40109</v>
          </cell>
          <cell r="M371">
            <v>7500</v>
          </cell>
          <cell r="O371">
            <v>7500</v>
          </cell>
          <cell r="Q371">
            <v>7500</v>
          </cell>
          <cell r="R371">
            <v>7500</v>
          </cell>
          <cell r="S371">
            <v>7500</v>
          </cell>
        </row>
        <row r="372">
          <cell r="A372">
            <v>6030</v>
          </cell>
          <cell r="B372" t="str">
            <v>Windpower Partners 1993 L.P.</v>
          </cell>
          <cell r="C372" t="str">
            <v>SO4</v>
          </cell>
          <cell r="D372" t="str">
            <v>Wind</v>
          </cell>
          <cell r="E372" t="str">
            <v>Anthony F Blakemore</v>
          </cell>
          <cell r="F372" t="str">
            <v>Active</v>
          </cell>
          <cell r="G372">
            <v>30711</v>
          </cell>
          <cell r="H372">
            <v>30</v>
          </cell>
          <cell r="I372">
            <v>31029</v>
          </cell>
          <cell r="J372">
            <v>31029</v>
          </cell>
          <cell r="K372">
            <v>41985</v>
          </cell>
          <cell r="L372">
            <v>1656</v>
          </cell>
          <cell r="M372">
            <v>15424</v>
          </cell>
          <cell r="O372">
            <v>17080</v>
          </cell>
          <cell r="P372">
            <v>1656</v>
          </cell>
          <cell r="Q372">
            <v>11844</v>
          </cell>
          <cell r="R372">
            <v>13500</v>
          </cell>
          <cell r="S372">
            <v>17080</v>
          </cell>
        </row>
        <row r="373">
          <cell r="A373">
            <v>6031</v>
          </cell>
          <cell r="B373" t="str">
            <v>EUI Management PH Inc.</v>
          </cell>
          <cell r="C373" t="str">
            <v>SO4</v>
          </cell>
          <cell r="D373" t="str">
            <v>Wind</v>
          </cell>
          <cell r="E373" t="str">
            <v>David R Cox</v>
          </cell>
          <cell r="F373" t="str">
            <v>Active</v>
          </cell>
          <cell r="G373">
            <v>30769</v>
          </cell>
          <cell r="H373">
            <v>30</v>
          </cell>
          <cell r="I373">
            <v>31412</v>
          </cell>
          <cell r="J373">
            <v>31412</v>
          </cell>
          <cell r="K373">
            <v>42368</v>
          </cell>
          <cell r="M373">
            <v>25535</v>
          </cell>
          <cell r="O373">
            <v>25535</v>
          </cell>
          <cell r="Q373">
            <v>24483</v>
          </cell>
          <cell r="R373">
            <v>24483</v>
          </cell>
          <cell r="S373">
            <v>25535</v>
          </cell>
        </row>
        <row r="374">
          <cell r="A374">
            <v>6034</v>
          </cell>
          <cell r="B374" t="str">
            <v>So. California Sunbelt Developers</v>
          </cell>
          <cell r="C374" t="str">
            <v>SO4</v>
          </cell>
          <cell r="D374" t="str">
            <v>Wind</v>
          </cell>
          <cell r="E374" t="str">
            <v>Pam Snethen</v>
          </cell>
          <cell r="F374" t="str">
            <v>Inactive</v>
          </cell>
          <cell r="G374">
            <v>30838</v>
          </cell>
          <cell r="H374">
            <v>30</v>
          </cell>
          <cell r="I374">
            <v>31047</v>
          </cell>
          <cell r="J374">
            <v>31047</v>
          </cell>
          <cell r="K374">
            <v>42003</v>
          </cell>
          <cell r="S374">
            <v>16600</v>
          </cell>
        </row>
        <row r="375">
          <cell r="A375">
            <v>6035</v>
          </cell>
          <cell r="B375" t="str">
            <v>Windpower Partners 1993 L.P.</v>
          </cell>
          <cell r="C375" t="str">
            <v>SO4</v>
          </cell>
          <cell r="D375" t="str">
            <v>Wind</v>
          </cell>
          <cell r="E375" t="str">
            <v>Anthony F Blakemore</v>
          </cell>
          <cell r="F375" t="str">
            <v>Active</v>
          </cell>
          <cell r="G375">
            <v>30847</v>
          </cell>
          <cell r="H375">
            <v>30</v>
          </cell>
          <cell r="I375">
            <v>31408</v>
          </cell>
          <cell r="J375">
            <v>31408</v>
          </cell>
          <cell r="K375">
            <v>42364</v>
          </cell>
          <cell r="L375">
            <v>1707</v>
          </cell>
          <cell r="M375">
            <v>4593</v>
          </cell>
          <cell r="O375">
            <v>6300</v>
          </cell>
          <cell r="P375">
            <v>1707</v>
          </cell>
          <cell r="Q375">
            <v>3993</v>
          </cell>
          <cell r="R375">
            <v>5700</v>
          </cell>
          <cell r="S375">
            <v>6300</v>
          </cell>
        </row>
        <row r="376">
          <cell r="A376">
            <v>6036</v>
          </cell>
          <cell r="B376" t="str">
            <v>Section 28 Trust</v>
          </cell>
          <cell r="C376" t="str">
            <v>SO4</v>
          </cell>
          <cell r="D376" t="str">
            <v>Wind</v>
          </cell>
          <cell r="E376" t="str">
            <v>Michele Walker</v>
          </cell>
          <cell r="F376" t="str">
            <v>Terminated</v>
          </cell>
          <cell r="G376">
            <v>30845</v>
          </cell>
          <cell r="H376">
            <v>30</v>
          </cell>
          <cell r="I376">
            <v>31069</v>
          </cell>
          <cell r="J376">
            <v>31065</v>
          </cell>
          <cell r="K376">
            <v>36829</v>
          </cell>
          <cell r="M376">
            <v>43374</v>
          </cell>
          <cell r="N376">
            <v>1072</v>
          </cell>
          <cell r="O376">
            <v>44446</v>
          </cell>
          <cell r="P376">
            <v>2179</v>
          </cell>
          <cell r="Q376">
            <v>26191</v>
          </cell>
          <cell r="R376">
            <v>28370</v>
          </cell>
          <cell r="S376">
            <v>44446</v>
          </cell>
        </row>
        <row r="377">
          <cell r="A377">
            <v>6037</v>
          </cell>
          <cell r="B377" t="str">
            <v>Tehachapi Power Purchase Contract Trust</v>
          </cell>
          <cell r="C377" t="str">
            <v>SO4</v>
          </cell>
          <cell r="D377" t="str">
            <v>Wind</v>
          </cell>
          <cell r="E377" t="str">
            <v>Anthony F Blakemore</v>
          </cell>
          <cell r="F377" t="str">
            <v>Active</v>
          </cell>
          <cell r="G377">
            <v>30841</v>
          </cell>
          <cell r="H377">
            <v>30</v>
          </cell>
          <cell r="I377">
            <v>31761</v>
          </cell>
          <cell r="J377">
            <v>31761</v>
          </cell>
          <cell r="K377">
            <v>42718</v>
          </cell>
          <cell r="M377">
            <v>56000</v>
          </cell>
          <cell r="O377">
            <v>56000</v>
          </cell>
          <cell r="Q377">
            <v>55548</v>
          </cell>
          <cell r="R377">
            <v>55548</v>
          </cell>
          <cell r="S377">
            <v>56000</v>
          </cell>
        </row>
        <row r="378">
          <cell r="A378">
            <v>6039</v>
          </cell>
          <cell r="B378" t="str">
            <v>Enron Wind Systems, LLC (VG # I)</v>
          </cell>
          <cell r="C378" t="str">
            <v>SO4</v>
          </cell>
          <cell r="D378" t="str">
            <v>Wind</v>
          </cell>
          <cell r="E378" t="str">
            <v>Pam Snethen</v>
          </cell>
          <cell r="F378" t="str">
            <v>Active</v>
          </cell>
          <cell r="G378">
            <v>30855</v>
          </cell>
          <cell r="H378">
            <v>30</v>
          </cell>
          <cell r="I378">
            <v>30713</v>
          </cell>
          <cell r="J378">
            <v>30713</v>
          </cell>
          <cell r="K378">
            <v>41670</v>
          </cell>
          <cell r="M378">
            <v>6240</v>
          </cell>
          <cell r="O378">
            <v>6240</v>
          </cell>
          <cell r="Q378">
            <v>5725</v>
          </cell>
          <cell r="R378">
            <v>5725</v>
          </cell>
          <cell r="S378">
            <v>6240</v>
          </cell>
        </row>
        <row r="379">
          <cell r="A379">
            <v>6040</v>
          </cell>
          <cell r="B379" t="str">
            <v>Enron Wind Systems, LLC (VG #2)</v>
          </cell>
          <cell r="C379" t="str">
            <v>SO4</v>
          </cell>
          <cell r="D379" t="str">
            <v>Wind</v>
          </cell>
          <cell r="E379" t="str">
            <v>Pam Snethen</v>
          </cell>
          <cell r="F379" t="str">
            <v>Active</v>
          </cell>
          <cell r="G379">
            <v>30855</v>
          </cell>
          <cell r="H379">
            <v>30</v>
          </cell>
          <cell r="I379">
            <v>30926</v>
          </cell>
          <cell r="J379">
            <v>30926</v>
          </cell>
          <cell r="K379">
            <v>41882</v>
          </cell>
          <cell r="M379">
            <v>6925</v>
          </cell>
          <cell r="O379">
            <v>6925</v>
          </cell>
          <cell r="Q379">
            <v>6895</v>
          </cell>
          <cell r="R379">
            <v>6895</v>
          </cell>
          <cell r="S379">
            <v>6925</v>
          </cell>
        </row>
        <row r="380">
          <cell r="A380">
            <v>6041</v>
          </cell>
          <cell r="B380" t="str">
            <v>Enron Wind Systems, LLC (VG #3)</v>
          </cell>
          <cell r="C380" t="str">
            <v>SO4</v>
          </cell>
          <cell r="D380" t="str">
            <v>Wind</v>
          </cell>
          <cell r="E380" t="str">
            <v>Pam Snethen</v>
          </cell>
          <cell r="F380" t="str">
            <v>Active</v>
          </cell>
          <cell r="G380">
            <v>30855</v>
          </cell>
          <cell r="H380">
            <v>30</v>
          </cell>
          <cell r="I380">
            <v>31017</v>
          </cell>
          <cell r="J380">
            <v>31017</v>
          </cell>
          <cell r="K380">
            <v>41973</v>
          </cell>
          <cell r="M380">
            <v>6015</v>
          </cell>
          <cell r="O380">
            <v>6015</v>
          </cell>
          <cell r="Q380">
            <v>5955</v>
          </cell>
          <cell r="R380">
            <v>5955</v>
          </cell>
          <cell r="S380">
            <v>6015</v>
          </cell>
        </row>
        <row r="381">
          <cell r="A381">
            <v>6042</v>
          </cell>
          <cell r="B381" t="str">
            <v>Enron Wind Systems, LLC (VG #4)</v>
          </cell>
          <cell r="C381" t="str">
            <v>SO4</v>
          </cell>
          <cell r="D381" t="str">
            <v>Wind</v>
          </cell>
          <cell r="E381" t="str">
            <v>Pam Snethen</v>
          </cell>
          <cell r="F381" t="str">
            <v>Active</v>
          </cell>
          <cell r="G381">
            <v>30855</v>
          </cell>
          <cell r="H381">
            <v>30</v>
          </cell>
          <cell r="I381">
            <v>31337</v>
          </cell>
          <cell r="J381">
            <v>31337</v>
          </cell>
          <cell r="K381">
            <v>42293</v>
          </cell>
          <cell r="M381">
            <v>6770</v>
          </cell>
          <cell r="O381">
            <v>6770</v>
          </cell>
          <cell r="Q381">
            <v>6265</v>
          </cell>
          <cell r="R381">
            <v>6265</v>
          </cell>
          <cell r="S381">
            <v>6770</v>
          </cell>
        </row>
        <row r="382">
          <cell r="A382">
            <v>6043</v>
          </cell>
          <cell r="B382" t="str">
            <v>Zond Wind Systems Partners, Series 85-A</v>
          </cell>
          <cell r="C382" t="str">
            <v>SO4</v>
          </cell>
          <cell r="D382" t="str">
            <v>Wind</v>
          </cell>
          <cell r="E382" t="str">
            <v>Pam Snethen</v>
          </cell>
          <cell r="F382" t="str">
            <v>Active</v>
          </cell>
          <cell r="G382">
            <v>30855</v>
          </cell>
          <cell r="H382">
            <v>30</v>
          </cell>
          <cell r="I382">
            <v>31364</v>
          </cell>
          <cell r="J382">
            <v>31364</v>
          </cell>
          <cell r="K382">
            <v>42321</v>
          </cell>
          <cell r="M382">
            <v>17000</v>
          </cell>
          <cell r="O382">
            <v>17000</v>
          </cell>
          <cell r="Q382">
            <v>14890</v>
          </cell>
          <cell r="R382">
            <v>14890</v>
          </cell>
          <cell r="S382">
            <v>17000</v>
          </cell>
        </row>
        <row r="383">
          <cell r="A383">
            <v>6044</v>
          </cell>
          <cell r="B383" t="str">
            <v>Zond Wind Systems Partners, Series 85-B</v>
          </cell>
          <cell r="C383" t="str">
            <v>SO4</v>
          </cell>
          <cell r="D383" t="str">
            <v>Wind</v>
          </cell>
          <cell r="E383" t="str">
            <v>Pam Snethen</v>
          </cell>
          <cell r="F383" t="str">
            <v>Active</v>
          </cell>
          <cell r="G383">
            <v>30855</v>
          </cell>
          <cell r="H383">
            <v>30</v>
          </cell>
          <cell r="I383">
            <v>31751</v>
          </cell>
          <cell r="J383">
            <v>31751</v>
          </cell>
          <cell r="K383">
            <v>42709</v>
          </cell>
          <cell r="M383">
            <v>22500</v>
          </cell>
          <cell r="O383">
            <v>22500</v>
          </cell>
          <cell r="Q383">
            <v>21240</v>
          </cell>
          <cell r="R383">
            <v>21240</v>
          </cell>
          <cell r="S383">
            <v>22500</v>
          </cell>
        </row>
        <row r="384">
          <cell r="A384">
            <v>6051</v>
          </cell>
          <cell r="B384" t="str">
            <v>Section 20 Trust</v>
          </cell>
          <cell r="C384" t="str">
            <v>SO4</v>
          </cell>
          <cell r="D384" t="str">
            <v>Wind</v>
          </cell>
          <cell r="E384" t="str">
            <v>Michele Walker</v>
          </cell>
          <cell r="F384" t="str">
            <v>Active</v>
          </cell>
          <cell r="G384">
            <v>30869</v>
          </cell>
          <cell r="H384">
            <v>30</v>
          </cell>
          <cell r="I384">
            <v>31057</v>
          </cell>
          <cell r="J384">
            <v>31057</v>
          </cell>
          <cell r="K384">
            <v>42013</v>
          </cell>
          <cell r="M384">
            <v>13510</v>
          </cell>
          <cell r="O384">
            <v>13510</v>
          </cell>
          <cell r="Q384">
            <v>12928</v>
          </cell>
          <cell r="R384">
            <v>12928</v>
          </cell>
          <cell r="S384">
            <v>13510</v>
          </cell>
        </row>
        <row r="385">
          <cell r="A385">
            <v>6052</v>
          </cell>
          <cell r="B385" t="str">
            <v>NAWP Inc. [East Winds Proj]</v>
          </cell>
          <cell r="C385" t="str">
            <v>SO4</v>
          </cell>
          <cell r="D385" t="str">
            <v>Wind</v>
          </cell>
          <cell r="E385" t="str">
            <v>Michele Walker</v>
          </cell>
          <cell r="F385" t="str">
            <v>Active</v>
          </cell>
          <cell r="G385">
            <v>30869</v>
          </cell>
          <cell r="H385">
            <v>30</v>
          </cell>
          <cell r="I385">
            <v>31054</v>
          </cell>
          <cell r="J385">
            <v>31054</v>
          </cell>
          <cell r="K385">
            <v>42010</v>
          </cell>
          <cell r="M385">
            <v>4165</v>
          </cell>
          <cell r="O385">
            <v>4165</v>
          </cell>
          <cell r="Q385">
            <v>4900</v>
          </cell>
          <cell r="R385">
            <v>4900</v>
          </cell>
          <cell r="S385">
            <v>4165</v>
          </cell>
        </row>
        <row r="386">
          <cell r="A386">
            <v>6053</v>
          </cell>
          <cell r="B386" t="str">
            <v>Difwind Farms Limited V</v>
          </cell>
          <cell r="C386" t="str">
            <v>SO4</v>
          </cell>
          <cell r="D386" t="str">
            <v>Wind</v>
          </cell>
          <cell r="E386" t="str">
            <v>David R Cox</v>
          </cell>
          <cell r="F386" t="str">
            <v>Active</v>
          </cell>
          <cell r="G386">
            <v>30869</v>
          </cell>
          <cell r="H386">
            <v>30</v>
          </cell>
          <cell r="I386">
            <v>31700</v>
          </cell>
          <cell r="J386">
            <v>31700</v>
          </cell>
          <cell r="K386">
            <v>42657</v>
          </cell>
          <cell r="M386">
            <v>7900</v>
          </cell>
          <cell r="O386">
            <v>7900</v>
          </cell>
          <cell r="Q386">
            <v>7884</v>
          </cell>
          <cell r="R386">
            <v>7884</v>
          </cell>
          <cell r="S386">
            <v>7900</v>
          </cell>
        </row>
        <row r="387">
          <cell r="A387">
            <v>6054</v>
          </cell>
          <cell r="B387" t="str">
            <v>Wind Farm Management  Inc.</v>
          </cell>
          <cell r="C387" t="str">
            <v>SO4</v>
          </cell>
          <cell r="D387" t="str">
            <v>Wind</v>
          </cell>
          <cell r="E387" t="str">
            <v>Michele Walker</v>
          </cell>
          <cell r="F387" t="str">
            <v>Terminated</v>
          </cell>
          <cell r="G387">
            <v>30914</v>
          </cell>
          <cell r="H387">
            <v>30</v>
          </cell>
          <cell r="I387">
            <v>31072</v>
          </cell>
          <cell r="J387">
            <v>31072</v>
          </cell>
          <cell r="K387">
            <v>37986</v>
          </cell>
          <cell r="M387">
            <v>5000</v>
          </cell>
          <cell r="O387">
            <v>5000</v>
          </cell>
          <cell r="Q387">
            <v>400</v>
          </cell>
          <cell r="R387">
            <v>400</v>
          </cell>
          <cell r="S387">
            <v>5000</v>
          </cell>
        </row>
        <row r="388">
          <cell r="A388">
            <v>6055</v>
          </cell>
          <cell r="B388" t="str">
            <v>Coram Energy, LLC</v>
          </cell>
          <cell r="C388" t="str">
            <v>SO4</v>
          </cell>
          <cell r="D388" t="str">
            <v>Wind</v>
          </cell>
          <cell r="E388" t="str">
            <v>David R Cox</v>
          </cell>
          <cell r="F388" t="str">
            <v>Active</v>
          </cell>
          <cell r="G388">
            <v>30901</v>
          </cell>
          <cell r="H388">
            <v>30</v>
          </cell>
          <cell r="I388">
            <v>31387</v>
          </cell>
          <cell r="J388">
            <v>31387</v>
          </cell>
          <cell r="K388">
            <v>42343</v>
          </cell>
          <cell r="M388">
            <v>3000</v>
          </cell>
          <cell r="O388">
            <v>3000</v>
          </cell>
          <cell r="Q388">
            <v>1880</v>
          </cell>
          <cell r="R388">
            <v>1880</v>
          </cell>
          <cell r="S388">
            <v>3000</v>
          </cell>
        </row>
        <row r="389">
          <cell r="A389">
            <v>6056</v>
          </cell>
          <cell r="B389" t="str">
            <v>So.California Sunbelt Dev (Edom Hill)</v>
          </cell>
          <cell r="C389" t="str">
            <v>SO4</v>
          </cell>
          <cell r="D389" t="str">
            <v>Wind</v>
          </cell>
          <cell r="E389" t="str">
            <v>Pam Snethen</v>
          </cell>
          <cell r="F389" t="str">
            <v>Active</v>
          </cell>
          <cell r="G389">
            <v>30930</v>
          </cell>
          <cell r="H389">
            <v>30</v>
          </cell>
          <cell r="I389">
            <v>31121</v>
          </cell>
          <cell r="J389">
            <v>31121</v>
          </cell>
          <cell r="K389">
            <v>42077</v>
          </cell>
          <cell r="M389">
            <v>20000</v>
          </cell>
          <cell r="O389">
            <v>20000</v>
          </cell>
          <cell r="Q389">
            <v>10465</v>
          </cell>
          <cell r="R389">
            <v>10465</v>
          </cell>
          <cell r="S389">
            <v>20000</v>
          </cell>
        </row>
        <row r="390">
          <cell r="A390">
            <v>6057</v>
          </cell>
          <cell r="B390" t="str">
            <v>Cameron Ridge LLC (III)</v>
          </cell>
          <cell r="C390" t="str">
            <v>SO4</v>
          </cell>
          <cell r="D390" t="str">
            <v>Wind</v>
          </cell>
          <cell r="E390" t="str">
            <v>Anthony F Blakemore</v>
          </cell>
          <cell r="F390" t="str">
            <v>Active</v>
          </cell>
          <cell r="G390">
            <v>30900</v>
          </cell>
          <cell r="H390">
            <v>30</v>
          </cell>
          <cell r="I390">
            <v>31003</v>
          </cell>
          <cell r="J390">
            <v>31003</v>
          </cell>
          <cell r="K390">
            <v>41959</v>
          </cell>
          <cell r="M390">
            <v>47120</v>
          </cell>
          <cell r="O390">
            <v>47120</v>
          </cell>
          <cell r="Q390">
            <v>47016</v>
          </cell>
          <cell r="R390">
            <v>47016</v>
          </cell>
          <cell r="S390">
            <v>47120</v>
          </cell>
        </row>
        <row r="391">
          <cell r="A391">
            <v>6058</v>
          </cell>
          <cell r="B391" t="str">
            <v>San Gorgonio Westwinds II, LLC</v>
          </cell>
          <cell r="C391" t="str">
            <v>SO4</v>
          </cell>
          <cell r="D391" t="str">
            <v>Wind</v>
          </cell>
          <cell r="E391" t="str">
            <v>Michele Walker</v>
          </cell>
          <cell r="F391" t="str">
            <v>Active</v>
          </cell>
          <cell r="G391">
            <v>30935</v>
          </cell>
          <cell r="H391">
            <v>30</v>
          </cell>
          <cell r="I391">
            <v>31375</v>
          </cell>
          <cell r="J391">
            <v>31375</v>
          </cell>
          <cell r="K391">
            <v>42331</v>
          </cell>
          <cell r="M391">
            <v>10000</v>
          </cell>
          <cell r="O391">
            <v>10000</v>
          </cell>
          <cell r="Q391">
            <v>5680</v>
          </cell>
          <cell r="R391">
            <v>5680</v>
          </cell>
          <cell r="S391">
            <v>10000</v>
          </cell>
        </row>
        <row r="392">
          <cell r="A392">
            <v>6060</v>
          </cell>
          <cell r="B392" t="str">
            <v>Calwind Resources Inc.</v>
          </cell>
          <cell r="C392" t="str">
            <v>SO4</v>
          </cell>
          <cell r="D392" t="str">
            <v>Wind</v>
          </cell>
          <cell r="E392" t="str">
            <v>Cathy Mendoza</v>
          </cell>
          <cell r="F392" t="str">
            <v>Active</v>
          </cell>
          <cell r="G392">
            <v>31000</v>
          </cell>
          <cell r="H392">
            <v>25</v>
          </cell>
          <cell r="I392">
            <v>31046</v>
          </cell>
          <cell r="J392">
            <v>31046</v>
          </cell>
          <cell r="K392">
            <v>40176</v>
          </cell>
          <cell r="M392">
            <v>9000</v>
          </cell>
          <cell r="O392">
            <v>9000</v>
          </cell>
          <cell r="Q392">
            <v>8710</v>
          </cell>
          <cell r="R392">
            <v>8710</v>
          </cell>
          <cell r="S392">
            <v>9000</v>
          </cell>
        </row>
        <row r="393">
          <cell r="A393">
            <v>6061</v>
          </cell>
          <cell r="B393" t="str">
            <v>Windridge Incorporated</v>
          </cell>
          <cell r="C393" t="str">
            <v>SO4</v>
          </cell>
          <cell r="D393" t="str">
            <v>Wind</v>
          </cell>
          <cell r="E393" t="str">
            <v>Cathy Mendoza</v>
          </cell>
          <cell r="F393" t="str">
            <v>Active</v>
          </cell>
          <cell r="G393">
            <v>31023</v>
          </cell>
          <cell r="H393">
            <v>30</v>
          </cell>
          <cell r="I393">
            <v>31199</v>
          </cell>
          <cell r="J393">
            <v>31199</v>
          </cell>
          <cell r="K393">
            <v>42155</v>
          </cell>
          <cell r="M393">
            <v>4500</v>
          </cell>
          <cell r="O393">
            <v>4500</v>
          </cell>
          <cell r="Q393">
            <v>2340</v>
          </cell>
          <cell r="R393">
            <v>2340</v>
          </cell>
          <cell r="S393">
            <v>4500</v>
          </cell>
        </row>
        <row r="394">
          <cell r="A394">
            <v>6062</v>
          </cell>
          <cell r="B394" t="str">
            <v>Energy Development &amp; Const. Corp.</v>
          </cell>
          <cell r="C394" t="str">
            <v>SO4</v>
          </cell>
          <cell r="D394" t="str">
            <v>Wind</v>
          </cell>
          <cell r="E394" t="str">
            <v>Cathy Mendoza</v>
          </cell>
          <cell r="F394" t="str">
            <v>Active</v>
          </cell>
          <cell r="G394">
            <v>31029</v>
          </cell>
          <cell r="H394">
            <v>30</v>
          </cell>
          <cell r="I394">
            <v>31078</v>
          </cell>
          <cell r="J394">
            <v>31078</v>
          </cell>
          <cell r="K394">
            <v>42034</v>
          </cell>
          <cell r="M394">
            <v>11655</v>
          </cell>
          <cell r="O394">
            <v>11655</v>
          </cell>
          <cell r="Q394">
            <v>11700</v>
          </cell>
          <cell r="R394">
            <v>11700</v>
          </cell>
          <cell r="S394">
            <v>11655</v>
          </cell>
        </row>
        <row r="395">
          <cell r="A395">
            <v>6063</v>
          </cell>
          <cell r="B395" t="str">
            <v>Desert Winds I PPC Trust</v>
          </cell>
          <cell r="C395" t="str">
            <v>SO4</v>
          </cell>
          <cell r="D395" t="str">
            <v>Wind</v>
          </cell>
          <cell r="E395" t="str">
            <v>Michele Walker</v>
          </cell>
          <cell r="F395" t="str">
            <v>Active</v>
          </cell>
          <cell r="G395">
            <v>31020</v>
          </cell>
          <cell r="H395">
            <v>30</v>
          </cell>
          <cell r="I395">
            <v>32813</v>
          </cell>
          <cell r="J395">
            <v>32813</v>
          </cell>
          <cell r="K395">
            <v>43769</v>
          </cell>
          <cell r="M395">
            <v>48000</v>
          </cell>
          <cell r="O395">
            <v>48000</v>
          </cell>
          <cell r="Q395">
            <v>48000</v>
          </cell>
          <cell r="R395">
            <v>48000</v>
          </cell>
          <cell r="S395">
            <v>48000</v>
          </cell>
        </row>
        <row r="396">
          <cell r="A396">
            <v>6064</v>
          </cell>
          <cell r="B396" t="str">
            <v>Section 7 Trust</v>
          </cell>
          <cell r="C396" t="str">
            <v>SO4</v>
          </cell>
          <cell r="D396" t="str">
            <v>Wind</v>
          </cell>
          <cell r="E396" t="str">
            <v>Cathy Mendoza</v>
          </cell>
          <cell r="F396" t="str">
            <v>Active</v>
          </cell>
          <cell r="G396">
            <v>31064</v>
          </cell>
          <cell r="H396">
            <v>25</v>
          </cell>
          <cell r="I396">
            <v>31156</v>
          </cell>
          <cell r="J396">
            <v>31156</v>
          </cell>
          <cell r="K396">
            <v>40286</v>
          </cell>
          <cell r="M396">
            <v>28000</v>
          </cell>
          <cell r="O396">
            <v>28000</v>
          </cell>
          <cell r="S396">
            <v>28000</v>
          </cell>
        </row>
        <row r="397">
          <cell r="A397">
            <v>6065</v>
          </cell>
          <cell r="B397" t="str">
            <v>Sky River Partnership (Wilderness I)</v>
          </cell>
          <cell r="C397" t="str">
            <v>SO4</v>
          </cell>
          <cell r="D397" t="str">
            <v>Wind</v>
          </cell>
          <cell r="E397" t="str">
            <v>Anthony F Blakemore</v>
          </cell>
          <cell r="F397" t="str">
            <v>Active</v>
          </cell>
          <cell r="G397">
            <v>31077</v>
          </cell>
          <cell r="H397">
            <v>30</v>
          </cell>
          <cell r="I397">
            <v>33441</v>
          </cell>
          <cell r="J397">
            <v>33441</v>
          </cell>
          <cell r="K397">
            <v>44398</v>
          </cell>
          <cell r="M397">
            <v>36775</v>
          </cell>
          <cell r="O397">
            <v>36775</v>
          </cell>
          <cell r="Q397">
            <v>36225</v>
          </cell>
          <cell r="R397">
            <v>36225</v>
          </cell>
          <cell r="S397">
            <v>36775</v>
          </cell>
        </row>
        <row r="398">
          <cell r="A398">
            <v>6066</v>
          </cell>
          <cell r="B398" t="str">
            <v>Sky River Partnership (Wilderness II)</v>
          </cell>
          <cell r="C398" t="str">
            <v>SO4</v>
          </cell>
          <cell r="D398" t="str">
            <v>Wind</v>
          </cell>
          <cell r="E398" t="str">
            <v>Anthony F Blakemore</v>
          </cell>
          <cell r="F398" t="str">
            <v>Active</v>
          </cell>
          <cell r="G398">
            <v>31077</v>
          </cell>
          <cell r="H398">
            <v>30</v>
          </cell>
          <cell r="I398">
            <v>33389</v>
          </cell>
          <cell r="J398">
            <v>33389</v>
          </cell>
          <cell r="K398">
            <v>44346</v>
          </cell>
          <cell r="M398">
            <v>19800</v>
          </cell>
          <cell r="O398">
            <v>19800</v>
          </cell>
          <cell r="Q398">
            <v>19800</v>
          </cell>
          <cell r="R398">
            <v>19800</v>
          </cell>
          <cell r="S398">
            <v>19800</v>
          </cell>
        </row>
        <row r="399">
          <cell r="A399">
            <v>6067</v>
          </cell>
          <cell r="B399" t="str">
            <v>Sky River Partnership (Wilderness III)</v>
          </cell>
          <cell r="C399" t="str">
            <v>SO4</v>
          </cell>
          <cell r="D399" t="str">
            <v>Wind</v>
          </cell>
          <cell r="E399" t="str">
            <v>Anthony F Blakemore</v>
          </cell>
          <cell r="F399" t="str">
            <v>Active</v>
          </cell>
          <cell r="G399">
            <v>31077</v>
          </cell>
          <cell r="H399">
            <v>30</v>
          </cell>
          <cell r="I399">
            <v>33283</v>
          </cell>
          <cell r="J399">
            <v>33283</v>
          </cell>
          <cell r="K399">
            <v>44240</v>
          </cell>
          <cell r="M399">
            <v>20925</v>
          </cell>
          <cell r="O399">
            <v>20925</v>
          </cell>
          <cell r="Q399">
            <v>20925</v>
          </cell>
          <cell r="R399">
            <v>20925</v>
          </cell>
          <cell r="S399">
            <v>20925</v>
          </cell>
        </row>
        <row r="400">
          <cell r="A400">
            <v>6087</v>
          </cell>
          <cell r="B400" t="str">
            <v>Section 16-29  Trust  (Altech III)</v>
          </cell>
          <cell r="C400" t="str">
            <v>SO4</v>
          </cell>
          <cell r="D400" t="str">
            <v>Wind</v>
          </cell>
          <cell r="E400" t="str">
            <v>Michele Walker</v>
          </cell>
          <cell r="F400" t="str">
            <v>Active</v>
          </cell>
          <cell r="G400">
            <v>31153</v>
          </cell>
          <cell r="H400">
            <v>30</v>
          </cell>
          <cell r="I400">
            <v>31399</v>
          </cell>
          <cell r="J400">
            <v>31399</v>
          </cell>
          <cell r="K400">
            <v>42355</v>
          </cell>
          <cell r="M400">
            <v>32874</v>
          </cell>
          <cell r="O400">
            <v>32874</v>
          </cell>
          <cell r="Q400">
            <v>31508</v>
          </cell>
          <cell r="R400">
            <v>31508</v>
          </cell>
          <cell r="S400">
            <v>32874</v>
          </cell>
        </row>
        <row r="401">
          <cell r="A401">
            <v>6088</v>
          </cell>
          <cell r="B401" t="str">
            <v>Difwind Partners</v>
          </cell>
          <cell r="C401" t="str">
            <v>SO4</v>
          </cell>
          <cell r="D401" t="str">
            <v>Wind</v>
          </cell>
          <cell r="E401" t="str">
            <v>David R Cox</v>
          </cell>
          <cell r="F401" t="str">
            <v>Active</v>
          </cell>
          <cell r="G401">
            <v>31153</v>
          </cell>
          <cell r="H401">
            <v>30</v>
          </cell>
          <cell r="I401">
            <v>31399</v>
          </cell>
          <cell r="J401">
            <v>31399</v>
          </cell>
          <cell r="K401">
            <v>42355</v>
          </cell>
          <cell r="M401">
            <v>15063</v>
          </cell>
          <cell r="O401">
            <v>15063</v>
          </cell>
          <cell r="Q401">
            <v>14955</v>
          </cell>
          <cell r="R401">
            <v>14955</v>
          </cell>
          <cell r="S401">
            <v>15063</v>
          </cell>
        </row>
        <row r="402">
          <cell r="A402">
            <v>6089</v>
          </cell>
          <cell r="B402" t="str">
            <v>CTV Power Purchase Contract Trust</v>
          </cell>
          <cell r="C402" t="str">
            <v>SO4</v>
          </cell>
          <cell r="D402" t="str">
            <v>Wind</v>
          </cell>
          <cell r="E402" t="str">
            <v>Pam Snethen</v>
          </cell>
          <cell r="F402" t="str">
            <v>Active</v>
          </cell>
          <cell r="G402">
            <v>31148</v>
          </cell>
          <cell r="H402">
            <v>30</v>
          </cell>
          <cell r="I402">
            <v>31524</v>
          </cell>
          <cell r="J402">
            <v>31524</v>
          </cell>
          <cell r="K402">
            <v>42481</v>
          </cell>
          <cell r="M402">
            <v>14000</v>
          </cell>
          <cell r="O402">
            <v>14000</v>
          </cell>
          <cell r="Q402">
            <v>13775</v>
          </cell>
          <cell r="R402">
            <v>13775</v>
          </cell>
          <cell r="S402">
            <v>14000</v>
          </cell>
        </row>
        <row r="403">
          <cell r="A403">
            <v>6090</v>
          </cell>
          <cell r="B403" t="str">
            <v>Alta Mesa Pwr. Purch. Contract Trust</v>
          </cell>
          <cell r="C403" t="str">
            <v>SO4</v>
          </cell>
          <cell r="D403" t="str">
            <v>Wind</v>
          </cell>
          <cell r="E403" t="str">
            <v>David R Cox</v>
          </cell>
          <cell r="F403" t="str">
            <v>Active</v>
          </cell>
          <cell r="G403">
            <v>31153</v>
          </cell>
          <cell r="H403">
            <v>30</v>
          </cell>
          <cell r="I403">
            <v>32508</v>
          </cell>
          <cell r="J403">
            <v>32508</v>
          </cell>
          <cell r="K403">
            <v>43464</v>
          </cell>
          <cell r="M403">
            <v>27000</v>
          </cell>
          <cell r="O403">
            <v>27000</v>
          </cell>
          <cell r="Q403">
            <v>28170</v>
          </cell>
          <cell r="R403">
            <v>28170</v>
          </cell>
          <cell r="S403">
            <v>27000</v>
          </cell>
        </row>
        <row r="404">
          <cell r="A404">
            <v>6091</v>
          </cell>
          <cell r="B404" t="str">
            <v>Cameron Ridge LLC (IV)</v>
          </cell>
          <cell r="C404" t="str">
            <v>SO4</v>
          </cell>
          <cell r="D404" t="str">
            <v>Wind</v>
          </cell>
          <cell r="E404" t="str">
            <v>Anthony F Blakemore</v>
          </cell>
          <cell r="F404" t="str">
            <v>Active</v>
          </cell>
          <cell r="G404">
            <v>31153</v>
          </cell>
          <cell r="H404">
            <v>30</v>
          </cell>
          <cell r="I404">
            <v>31412</v>
          </cell>
          <cell r="J404">
            <v>31412</v>
          </cell>
          <cell r="K404">
            <v>42368</v>
          </cell>
          <cell r="M404">
            <v>12760</v>
          </cell>
          <cell r="O404">
            <v>12760</v>
          </cell>
          <cell r="Q404">
            <v>12656</v>
          </cell>
          <cell r="R404">
            <v>12656</v>
          </cell>
          <cell r="S404">
            <v>12760</v>
          </cell>
        </row>
        <row r="405">
          <cell r="A405">
            <v>6092</v>
          </cell>
          <cell r="B405" t="str">
            <v>Ridgetop Energy, LLC (II)</v>
          </cell>
          <cell r="C405" t="str">
            <v>SO4</v>
          </cell>
          <cell r="D405" t="str">
            <v>Wind</v>
          </cell>
          <cell r="E405" t="str">
            <v>Anthony F Blakemore</v>
          </cell>
          <cell r="F405" t="str">
            <v>Active</v>
          </cell>
          <cell r="G405">
            <v>31153</v>
          </cell>
          <cell r="H405">
            <v>30</v>
          </cell>
          <cell r="I405">
            <v>32143</v>
          </cell>
          <cell r="J405">
            <v>32398</v>
          </cell>
          <cell r="K405">
            <v>43354</v>
          </cell>
          <cell r="M405">
            <v>28000</v>
          </cell>
          <cell r="O405">
            <v>28000</v>
          </cell>
          <cell r="Q405">
            <v>27984</v>
          </cell>
          <cell r="R405">
            <v>27984</v>
          </cell>
          <cell r="S405">
            <v>28000</v>
          </cell>
        </row>
        <row r="406">
          <cell r="A406">
            <v>6094</v>
          </cell>
          <cell r="B406" t="str">
            <v>Section 22 Trust  [San Jacinto]</v>
          </cell>
          <cell r="C406" t="str">
            <v>SO4</v>
          </cell>
          <cell r="D406" t="str">
            <v>Wind</v>
          </cell>
          <cell r="E406" t="str">
            <v>Michele Walker</v>
          </cell>
          <cell r="F406" t="str">
            <v>Active</v>
          </cell>
          <cell r="G406">
            <v>31153</v>
          </cell>
          <cell r="H406">
            <v>30</v>
          </cell>
          <cell r="I406">
            <v>31382</v>
          </cell>
          <cell r="J406">
            <v>31382</v>
          </cell>
          <cell r="K406">
            <v>42337</v>
          </cell>
          <cell r="M406">
            <v>18950</v>
          </cell>
          <cell r="O406">
            <v>18950</v>
          </cell>
          <cell r="Q406">
            <v>17035</v>
          </cell>
          <cell r="R406">
            <v>17035</v>
          </cell>
          <cell r="S406">
            <v>18950</v>
          </cell>
        </row>
        <row r="407">
          <cell r="A407">
            <v>6095</v>
          </cell>
          <cell r="B407" t="str">
            <v>Dutch Energy</v>
          </cell>
          <cell r="C407" t="str">
            <v>SO4</v>
          </cell>
          <cell r="D407" t="str">
            <v>Wind</v>
          </cell>
          <cell r="E407" t="str">
            <v>David R Cox</v>
          </cell>
          <cell r="F407" t="str">
            <v>Active</v>
          </cell>
          <cell r="G407">
            <v>31153</v>
          </cell>
          <cell r="H407">
            <v>30</v>
          </cell>
          <cell r="I407">
            <v>32976</v>
          </cell>
          <cell r="J407">
            <v>32976</v>
          </cell>
          <cell r="K407">
            <v>43933</v>
          </cell>
          <cell r="M407">
            <v>8000</v>
          </cell>
          <cell r="O407">
            <v>8000</v>
          </cell>
          <cell r="Q407">
            <v>8000</v>
          </cell>
          <cell r="R407">
            <v>8000</v>
          </cell>
          <cell r="S407">
            <v>8000</v>
          </cell>
        </row>
        <row r="408">
          <cell r="A408">
            <v>6096</v>
          </cell>
          <cell r="B408" t="str">
            <v>Westwind Trust</v>
          </cell>
          <cell r="C408" t="str">
            <v>SO4</v>
          </cell>
          <cell r="D408" t="str">
            <v>Wind</v>
          </cell>
          <cell r="E408" t="str">
            <v>David R Cox</v>
          </cell>
          <cell r="F408" t="str">
            <v>Active</v>
          </cell>
          <cell r="G408">
            <v>31154</v>
          </cell>
          <cell r="H408">
            <v>30</v>
          </cell>
          <cell r="I408">
            <v>31412</v>
          </cell>
          <cell r="J408">
            <v>31412</v>
          </cell>
          <cell r="K408">
            <v>42368</v>
          </cell>
          <cell r="M408">
            <v>22500</v>
          </cell>
          <cell r="O408">
            <v>22500</v>
          </cell>
          <cell r="Q408">
            <v>15657</v>
          </cell>
          <cell r="R408">
            <v>15657</v>
          </cell>
          <cell r="S408">
            <v>22500</v>
          </cell>
        </row>
        <row r="409">
          <cell r="A409">
            <v>6097</v>
          </cell>
          <cell r="B409" t="str">
            <v>Boxcar II Power Purchase Contract Trst</v>
          </cell>
          <cell r="C409" t="str">
            <v>SO4</v>
          </cell>
          <cell r="D409" t="str">
            <v>Wind</v>
          </cell>
          <cell r="E409" t="str">
            <v>David R Cox</v>
          </cell>
          <cell r="F409" t="str">
            <v>Active</v>
          </cell>
          <cell r="G409">
            <v>31153</v>
          </cell>
          <cell r="H409">
            <v>30</v>
          </cell>
          <cell r="I409">
            <v>31408</v>
          </cell>
          <cell r="J409">
            <v>31408</v>
          </cell>
          <cell r="K409">
            <v>42364</v>
          </cell>
          <cell r="M409">
            <v>8000</v>
          </cell>
          <cell r="O409">
            <v>8000</v>
          </cell>
          <cell r="Q409">
            <v>7775</v>
          </cell>
          <cell r="R409">
            <v>7775</v>
          </cell>
          <cell r="S409">
            <v>8000</v>
          </cell>
        </row>
        <row r="410">
          <cell r="A410">
            <v>6098</v>
          </cell>
          <cell r="B410" t="str">
            <v>BNY Western Trust Company</v>
          </cell>
          <cell r="C410" t="str">
            <v>SO4</v>
          </cell>
          <cell r="D410" t="str">
            <v>Wind</v>
          </cell>
          <cell r="E410" t="str">
            <v>Anthony F Blakemore</v>
          </cell>
          <cell r="F410" t="str">
            <v>Active</v>
          </cell>
          <cell r="G410">
            <v>31153</v>
          </cell>
          <cell r="H410">
            <v>30</v>
          </cell>
          <cell r="I410">
            <v>32934</v>
          </cell>
          <cell r="J410">
            <v>32934</v>
          </cell>
          <cell r="K410">
            <v>43891</v>
          </cell>
          <cell r="M410">
            <v>10000</v>
          </cell>
          <cell r="O410">
            <v>10000</v>
          </cell>
          <cell r="Q410">
            <v>9350</v>
          </cell>
          <cell r="R410">
            <v>9350</v>
          </cell>
          <cell r="S410">
            <v>10000</v>
          </cell>
        </row>
        <row r="411">
          <cell r="A411">
            <v>6102</v>
          </cell>
          <cell r="B411" t="str">
            <v>Victory Garden Phase IV Partner - 6102</v>
          </cell>
          <cell r="C411" t="str">
            <v>SO4</v>
          </cell>
          <cell r="D411" t="str">
            <v>Wind</v>
          </cell>
          <cell r="E411" t="str">
            <v>Anthony F Blakemore</v>
          </cell>
          <cell r="F411" t="str">
            <v>Active</v>
          </cell>
          <cell r="G411">
            <v>31153</v>
          </cell>
          <cell r="H411">
            <v>30</v>
          </cell>
          <cell r="I411">
            <v>32949</v>
          </cell>
          <cell r="J411">
            <v>32949</v>
          </cell>
          <cell r="K411">
            <v>43906</v>
          </cell>
          <cell r="M411">
            <v>6975</v>
          </cell>
          <cell r="O411">
            <v>6975</v>
          </cell>
          <cell r="Q411">
            <v>6975</v>
          </cell>
          <cell r="R411">
            <v>6975</v>
          </cell>
          <cell r="S411">
            <v>6975</v>
          </cell>
        </row>
        <row r="412">
          <cell r="A412">
            <v>6103</v>
          </cell>
          <cell r="B412" t="str">
            <v>Victory Garden Phase IV Partner - 6103</v>
          </cell>
          <cell r="C412" t="str">
            <v>SO4</v>
          </cell>
          <cell r="D412" t="str">
            <v>Wind</v>
          </cell>
          <cell r="E412" t="str">
            <v>Anthony F Blakemore</v>
          </cell>
          <cell r="F412" t="str">
            <v>Active</v>
          </cell>
          <cell r="G412">
            <v>31153</v>
          </cell>
          <cell r="H412">
            <v>30</v>
          </cell>
          <cell r="I412">
            <v>32875</v>
          </cell>
          <cell r="J412">
            <v>32875</v>
          </cell>
          <cell r="K412">
            <v>43831</v>
          </cell>
          <cell r="M412">
            <v>6975</v>
          </cell>
          <cell r="O412">
            <v>6975</v>
          </cell>
          <cell r="Q412">
            <v>6975</v>
          </cell>
          <cell r="R412">
            <v>6975</v>
          </cell>
          <cell r="S412">
            <v>6975</v>
          </cell>
        </row>
        <row r="413">
          <cell r="A413">
            <v>6104</v>
          </cell>
          <cell r="B413" t="str">
            <v>Victory Garden Phase IV Partner - 6104</v>
          </cell>
          <cell r="C413" t="str">
            <v>SO4</v>
          </cell>
          <cell r="D413" t="str">
            <v>Wind</v>
          </cell>
          <cell r="E413" t="str">
            <v>Anthony F Blakemore</v>
          </cell>
          <cell r="F413" t="str">
            <v>Active</v>
          </cell>
          <cell r="G413">
            <v>31153</v>
          </cell>
          <cell r="H413">
            <v>30</v>
          </cell>
          <cell r="I413">
            <v>32974</v>
          </cell>
          <cell r="J413">
            <v>32974</v>
          </cell>
          <cell r="K413">
            <v>43931</v>
          </cell>
          <cell r="M413">
            <v>6975</v>
          </cell>
          <cell r="O413">
            <v>6975</v>
          </cell>
          <cell r="Q413">
            <v>6975</v>
          </cell>
          <cell r="R413">
            <v>6975</v>
          </cell>
          <cell r="S413">
            <v>6975</v>
          </cell>
        </row>
        <row r="414">
          <cell r="A414">
            <v>6105</v>
          </cell>
          <cell r="B414" t="str">
            <v>Caithness 251 Wind, LLC  (Monolith X)</v>
          </cell>
          <cell r="C414" t="str">
            <v>SO4</v>
          </cell>
          <cell r="D414" t="str">
            <v>Wind</v>
          </cell>
          <cell r="E414" t="str">
            <v>Anthony F Blakemore</v>
          </cell>
          <cell r="F414" t="str">
            <v>Active</v>
          </cell>
          <cell r="G414">
            <v>31153</v>
          </cell>
          <cell r="H414">
            <v>30</v>
          </cell>
          <cell r="I414">
            <v>31938</v>
          </cell>
          <cell r="J414">
            <v>31938</v>
          </cell>
          <cell r="K414">
            <v>42895</v>
          </cell>
          <cell r="M414">
            <v>5310</v>
          </cell>
          <cell r="O414">
            <v>5310</v>
          </cell>
          <cell r="Q414">
            <v>5010</v>
          </cell>
          <cell r="R414">
            <v>5010</v>
          </cell>
          <cell r="S414">
            <v>5310</v>
          </cell>
        </row>
        <row r="415">
          <cell r="A415">
            <v>6106</v>
          </cell>
          <cell r="B415" t="str">
            <v>Caithness 251 Wind, LLC  (Monolith XI)</v>
          </cell>
          <cell r="C415" t="str">
            <v>SO4</v>
          </cell>
          <cell r="D415" t="str">
            <v>Wind</v>
          </cell>
          <cell r="E415" t="str">
            <v>Anthony F Blakemore</v>
          </cell>
          <cell r="F415" t="str">
            <v>Active</v>
          </cell>
          <cell r="G415">
            <v>31153</v>
          </cell>
          <cell r="H415">
            <v>30</v>
          </cell>
          <cell r="I415">
            <v>31958</v>
          </cell>
          <cell r="J415">
            <v>31958</v>
          </cell>
          <cell r="K415">
            <v>42915</v>
          </cell>
          <cell r="M415">
            <v>4990</v>
          </cell>
          <cell r="O415">
            <v>4990</v>
          </cell>
          <cell r="Q415">
            <v>4990</v>
          </cell>
          <cell r="R415">
            <v>4990</v>
          </cell>
          <cell r="S415">
            <v>4990</v>
          </cell>
        </row>
        <row r="416">
          <cell r="A416">
            <v>6107</v>
          </cell>
          <cell r="B416" t="str">
            <v>Caithness 251 Wind, LLC  (Monolith XII)</v>
          </cell>
          <cell r="C416" t="str">
            <v>SO4</v>
          </cell>
          <cell r="D416" t="str">
            <v>Wind</v>
          </cell>
          <cell r="E416" t="str">
            <v>Anthony F Blakemore</v>
          </cell>
          <cell r="F416" t="str">
            <v>Active</v>
          </cell>
          <cell r="G416">
            <v>31153</v>
          </cell>
          <cell r="H416">
            <v>30</v>
          </cell>
          <cell r="I416">
            <v>31967</v>
          </cell>
          <cell r="J416">
            <v>31967</v>
          </cell>
          <cell r="K416">
            <v>42924</v>
          </cell>
          <cell r="M416">
            <v>6720</v>
          </cell>
          <cell r="O416">
            <v>6720</v>
          </cell>
          <cell r="Q416">
            <v>6720</v>
          </cell>
          <cell r="R416">
            <v>6720</v>
          </cell>
          <cell r="S416">
            <v>6720</v>
          </cell>
        </row>
        <row r="417">
          <cell r="A417">
            <v>6108</v>
          </cell>
          <cell r="B417" t="str">
            <v>Caithness 251 Wind, LLC  (Monolith XIII)</v>
          </cell>
          <cell r="C417" t="str">
            <v>SO4</v>
          </cell>
          <cell r="D417" t="str">
            <v>Wind</v>
          </cell>
          <cell r="E417" t="str">
            <v>Anthony F Blakemore</v>
          </cell>
          <cell r="F417" t="str">
            <v>Active</v>
          </cell>
          <cell r="G417">
            <v>31153</v>
          </cell>
          <cell r="H417">
            <v>30</v>
          </cell>
          <cell r="I417">
            <v>31958</v>
          </cell>
          <cell r="J417">
            <v>31958</v>
          </cell>
          <cell r="K417">
            <v>42915</v>
          </cell>
          <cell r="M417">
            <v>5670</v>
          </cell>
          <cell r="O417">
            <v>5670</v>
          </cell>
          <cell r="Q417">
            <v>5670</v>
          </cell>
          <cell r="R417">
            <v>5670</v>
          </cell>
          <cell r="S417">
            <v>5670</v>
          </cell>
        </row>
        <row r="418">
          <cell r="A418">
            <v>6111</v>
          </cell>
          <cell r="B418" t="str">
            <v>Enron Wind Systems, LLC (Northwind)</v>
          </cell>
          <cell r="C418" t="str">
            <v>SO4</v>
          </cell>
          <cell r="D418" t="str">
            <v>Wind</v>
          </cell>
          <cell r="E418" t="str">
            <v>Pam Snethen</v>
          </cell>
          <cell r="F418" t="str">
            <v>Active</v>
          </cell>
          <cell r="G418">
            <v>31153</v>
          </cell>
          <cell r="H418">
            <v>30</v>
          </cell>
          <cell r="I418">
            <v>31436</v>
          </cell>
          <cell r="J418">
            <v>31436</v>
          </cell>
          <cell r="K418">
            <v>42392</v>
          </cell>
          <cell r="M418">
            <v>6445</v>
          </cell>
          <cell r="O418">
            <v>6445</v>
          </cell>
          <cell r="Q418">
            <v>6315</v>
          </cell>
          <cell r="R418">
            <v>6315</v>
          </cell>
          <cell r="S418">
            <v>6445</v>
          </cell>
        </row>
        <row r="419">
          <cell r="A419">
            <v>6112</v>
          </cell>
          <cell r="B419" t="str">
            <v>Painted Hills Wind Developers</v>
          </cell>
          <cell r="C419" t="str">
            <v>SO4</v>
          </cell>
          <cell r="D419" t="str">
            <v>Wind</v>
          </cell>
          <cell r="E419" t="str">
            <v>Pam Snethen</v>
          </cell>
          <cell r="F419" t="str">
            <v>Active</v>
          </cell>
          <cell r="G419">
            <v>31153</v>
          </cell>
          <cell r="H419">
            <v>30</v>
          </cell>
          <cell r="I419">
            <v>31382</v>
          </cell>
          <cell r="J419">
            <v>31382</v>
          </cell>
          <cell r="K419">
            <v>42338</v>
          </cell>
          <cell r="M419">
            <v>19265</v>
          </cell>
          <cell r="O419">
            <v>19265</v>
          </cell>
          <cell r="Q419">
            <v>19045</v>
          </cell>
          <cell r="R419">
            <v>19045</v>
          </cell>
          <cell r="S419">
            <v>19265</v>
          </cell>
        </row>
        <row r="420">
          <cell r="A420">
            <v>6113</v>
          </cell>
          <cell r="B420" t="str">
            <v>Desert Winds II Pwr Purch Trst</v>
          </cell>
          <cell r="C420" t="str">
            <v>SO4</v>
          </cell>
          <cell r="D420" t="str">
            <v>Wind</v>
          </cell>
          <cell r="E420" t="str">
            <v>Michele Walker</v>
          </cell>
          <cell r="F420" t="str">
            <v>Active</v>
          </cell>
          <cell r="G420">
            <v>31279</v>
          </cell>
          <cell r="H420">
            <v>30</v>
          </cell>
          <cell r="I420">
            <v>33102</v>
          </cell>
          <cell r="J420">
            <v>33102</v>
          </cell>
          <cell r="K420">
            <v>44059</v>
          </cell>
          <cell r="M420">
            <v>75000</v>
          </cell>
          <cell r="O420">
            <v>75000</v>
          </cell>
          <cell r="Q420">
            <v>75000</v>
          </cell>
          <cell r="R420">
            <v>75000</v>
          </cell>
          <cell r="S420">
            <v>75000</v>
          </cell>
        </row>
        <row r="421">
          <cell r="A421">
            <v>6114</v>
          </cell>
          <cell r="B421" t="str">
            <v>Desert Wind III PPC Trust</v>
          </cell>
          <cell r="C421" t="str">
            <v>SO4</v>
          </cell>
          <cell r="D421" t="str">
            <v>Wind</v>
          </cell>
          <cell r="E421" t="str">
            <v>Michele Walker</v>
          </cell>
          <cell r="F421" t="str">
            <v>Active</v>
          </cell>
          <cell r="G421">
            <v>31279</v>
          </cell>
          <cell r="H421">
            <v>30</v>
          </cell>
          <cell r="I421">
            <v>32813</v>
          </cell>
          <cell r="J421">
            <v>32813</v>
          </cell>
          <cell r="K421">
            <v>43769</v>
          </cell>
          <cell r="M421">
            <v>40500</v>
          </cell>
          <cell r="O421">
            <v>40500</v>
          </cell>
          <cell r="Q421">
            <v>37000</v>
          </cell>
          <cell r="R421">
            <v>37000</v>
          </cell>
          <cell r="S421">
            <v>40500</v>
          </cell>
        </row>
        <row r="422">
          <cell r="A422">
            <v>6118</v>
          </cell>
          <cell r="B422" t="str">
            <v>Windpower Partners 1993, L.P.</v>
          </cell>
          <cell r="C422" t="str">
            <v>SO4</v>
          </cell>
          <cell r="D422" t="str">
            <v>Wind</v>
          </cell>
          <cell r="E422" t="str">
            <v>Anthony F Blakemore</v>
          </cell>
          <cell r="F422" t="str">
            <v>Active</v>
          </cell>
          <cell r="G422">
            <v>31153</v>
          </cell>
          <cell r="H422">
            <v>30</v>
          </cell>
          <cell r="I422">
            <v>31848</v>
          </cell>
          <cell r="J422">
            <v>31848</v>
          </cell>
          <cell r="K422">
            <v>42805</v>
          </cell>
          <cell r="L422">
            <v>585</v>
          </cell>
          <cell r="M422">
            <v>5615</v>
          </cell>
          <cell r="O422">
            <v>6200</v>
          </cell>
          <cell r="S422">
            <v>6200</v>
          </cell>
        </row>
        <row r="423">
          <cell r="A423">
            <v>6120</v>
          </cell>
          <cell r="B423" t="str">
            <v>Pitchfork Ranch</v>
          </cell>
          <cell r="C423" t="str">
            <v>SO3</v>
          </cell>
          <cell r="D423" t="str">
            <v>Wind</v>
          </cell>
          <cell r="E423" t="str">
            <v>Michele Walker</v>
          </cell>
          <cell r="F423" t="str">
            <v>Terminated</v>
          </cell>
          <cell r="G423">
            <v>30648</v>
          </cell>
          <cell r="H423">
            <v>1</v>
          </cell>
          <cell r="I423">
            <v>30648</v>
          </cell>
          <cell r="J423">
            <v>30648</v>
          </cell>
          <cell r="K423">
            <v>37958</v>
          </cell>
          <cell r="M423">
            <v>25</v>
          </cell>
          <cell r="O423">
            <v>25</v>
          </cell>
          <cell r="S423">
            <v>25</v>
          </cell>
        </row>
        <row r="424">
          <cell r="A424">
            <v>6130</v>
          </cell>
          <cell r="B424" t="str">
            <v>Lester Keute</v>
          </cell>
          <cell r="C424" t="str">
            <v>SO3</v>
          </cell>
          <cell r="D424" t="str">
            <v>Wind</v>
          </cell>
          <cell r="E424" t="str">
            <v>Cathy Mendoza</v>
          </cell>
          <cell r="F424" t="str">
            <v>Terminated</v>
          </cell>
          <cell r="G424">
            <v>30569</v>
          </cell>
          <cell r="H424">
            <v>1</v>
          </cell>
          <cell r="I424">
            <v>30590</v>
          </cell>
          <cell r="J424">
            <v>30590</v>
          </cell>
          <cell r="K424">
            <v>36191</v>
          </cell>
          <cell r="M424">
            <v>4</v>
          </cell>
          <cell r="O424">
            <v>4</v>
          </cell>
          <cell r="S424">
            <v>4</v>
          </cell>
        </row>
        <row r="425">
          <cell r="A425">
            <v>6213</v>
          </cell>
          <cell r="B425" t="str">
            <v>BNY Western Trust Company</v>
          </cell>
          <cell r="C425" t="str">
            <v>SO4</v>
          </cell>
          <cell r="D425" t="str">
            <v>Wind</v>
          </cell>
          <cell r="E425" t="str">
            <v>David R Cox</v>
          </cell>
          <cell r="F425" t="str">
            <v>Active</v>
          </cell>
          <cell r="G425">
            <v>31665</v>
          </cell>
          <cell r="H425">
            <v>30</v>
          </cell>
          <cell r="I425">
            <v>31768</v>
          </cell>
          <cell r="J425">
            <v>31768</v>
          </cell>
          <cell r="K425">
            <v>42725</v>
          </cell>
          <cell r="L425">
            <v>2549</v>
          </cell>
          <cell r="M425">
            <v>13651</v>
          </cell>
          <cell r="O425">
            <v>16200</v>
          </cell>
          <cell r="P425">
            <v>2532</v>
          </cell>
          <cell r="Q425">
            <v>13563</v>
          </cell>
          <cell r="R425">
            <v>16095</v>
          </cell>
          <cell r="S425">
            <v>16200</v>
          </cell>
        </row>
        <row r="426">
          <cell r="A426">
            <v>6234</v>
          </cell>
          <cell r="B426" t="str">
            <v>Oak Creek Energy Systems Inc.</v>
          </cell>
          <cell r="C426" t="str">
            <v>SO4</v>
          </cell>
          <cell r="D426" t="str">
            <v>Wind</v>
          </cell>
          <cell r="E426" t="str">
            <v>David R Cox</v>
          </cell>
          <cell r="F426" t="str">
            <v>Active</v>
          </cell>
          <cell r="G426">
            <v>32745</v>
          </cell>
          <cell r="H426">
            <v>30</v>
          </cell>
          <cell r="I426">
            <v>31453</v>
          </cell>
          <cell r="J426">
            <v>31777</v>
          </cell>
          <cell r="K426">
            <v>42409</v>
          </cell>
          <cell r="M426">
            <v>24000</v>
          </cell>
          <cell r="O426">
            <v>24000</v>
          </cell>
          <cell r="Q426">
            <v>27917</v>
          </cell>
          <cell r="R426">
            <v>27917</v>
          </cell>
          <cell r="S426">
            <v>27900</v>
          </cell>
        </row>
        <row r="427">
          <cell r="A427">
            <v>6236</v>
          </cell>
          <cell r="B427" t="str">
            <v>Calwind Resources Inc. II</v>
          </cell>
          <cell r="C427" t="str">
            <v>SO1</v>
          </cell>
          <cell r="D427" t="str">
            <v>Wind</v>
          </cell>
          <cell r="E427" t="str">
            <v>Cathy Mendoza</v>
          </cell>
          <cell r="F427" t="str">
            <v>Active</v>
          </cell>
          <cell r="G427">
            <v>33326</v>
          </cell>
          <cell r="H427">
            <v>22</v>
          </cell>
          <cell r="I427">
            <v>33326</v>
          </cell>
          <cell r="J427">
            <v>33326</v>
          </cell>
          <cell r="K427">
            <v>41361</v>
          </cell>
          <cell r="M427">
            <v>21795</v>
          </cell>
          <cell r="O427">
            <v>21795</v>
          </cell>
          <cell r="Q427">
            <v>21775</v>
          </cell>
          <cell r="R427">
            <v>21775</v>
          </cell>
          <cell r="S427">
            <v>21795</v>
          </cell>
        </row>
        <row r="428">
          <cell r="A428">
            <v>6304</v>
          </cell>
          <cell r="B428" t="str">
            <v>Mountain View Power Partners IV, LLC</v>
          </cell>
          <cell r="C428" t="str">
            <v>ERR</v>
          </cell>
          <cell r="D428" t="str">
            <v>Wind</v>
          </cell>
          <cell r="E428" t="str">
            <v>Anthony F Blakemore</v>
          </cell>
          <cell r="F428" t="str">
            <v>Active</v>
          </cell>
          <cell r="G428">
            <v>38419</v>
          </cell>
          <cell r="H428">
            <v>20</v>
          </cell>
          <cell r="I428">
            <v>39066</v>
          </cell>
        </row>
        <row r="429">
          <cell r="A429">
            <v>6305</v>
          </cell>
          <cell r="B429" t="str">
            <v>PPM Energy, Inc.</v>
          </cell>
          <cell r="C429" t="str">
            <v>ERR</v>
          </cell>
          <cell r="D429" t="str">
            <v>Wind</v>
          </cell>
          <cell r="E429" t="str">
            <v>Cathy Mendoza</v>
          </cell>
          <cell r="F429" t="str">
            <v>Active</v>
          </cell>
          <cell r="G429">
            <v>38595</v>
          </cell>
          <cell r="H429">
            <v>0</v>
          </cell>
        </row>
        <row r="430">
          <cell r="A430">
            <v>6306</v>
          </cell>
          <cell r="B430" t="str">
            <v>Coram Energy, LLC</v>
          </cell>
          <cell r="C430" t="str">
            <v>ERR</v>
          </cell>
          <cell r="D430" t="str">
            <v>Wind</v>
          </cell>
          <cell r="E430" t="str">
            <v>Anthony F Blakemore</v>
          </cell>
          <cell r="F430" t="str">
            <v>Active</v>
          </cell>
          <cell r="G430">
            <v>38419</v>
          </cell>
          <cell r="H430">
            <v>20</v>
          </cell>
          <cell r="I430">
            <v>38717</v>
          </cell>
        </row>
        <row r="431">
          <cell r="A431">
            <v>6307</v>
          </cell>
          <cell r="B431" t="str">
            <v>Aero Energy L.L.C.</v>
          </cell>
          <cell r="C431" t="str">
            <v>ERR</v>
          </cell>
          <cell r="D431" t="str">
            <v>Wind</v>
          </cell>
          <cell r="E431" t="str">
            <v>Pam Snethen</v>
          </cell>
          <cell r="F431" t="str">
            <v>Active</v>
          </cell>
          <cell r="G431">
            <v>38419</v>
          </cell>
          <cell r="H431">
            <v>20</v>
          </cell>
        </row>
        <row r="432">
          <cell r="A432">
            <v>6308</v>
          </cell>
          <cell r="B432" t="str">
            <v>PAMC Management Corporation</v>
          </cell>
          <cell r="C432" t="str">
            <v>RSO1</v>
          </cell>
          <cell r="D432" t="str">
            <v>Wind</v>
          </cell>
          <cell r="E432" t="str">
            <v>Pam Snethen</v>
          </cell>
          <cell r="F432" t="str">
            <v>Active</v>
          </cell>
          <cell r="G432">
            <v>38526</v>
          </cell>
          <cell r="H432">
            <v>5</v>
          </cell>
          <cell r="I432">
            <v>38526</v>
          </cell>
          <cell r="K432">
            <v>40351</v>
          </cell>
          <cell r="M432">
            <v>30000</v>
          </cell>
          <cell r="O432">
            <v>30000</v>
          </cell>
          <cell r="Q432">
            <v>29900</v>
          </cell>
          <cell r="R432">
            <v>29900</v>
          </cell>
          <cell r="S432">
            <v>30000</v>
          </cell>
        </row>
        <row r="433">
          <cell r="A433">
            <v>6901</v>
          </cell>
          <cell r="B433" t="str">
            <v>Kenetech Windpower, Inc</v>
          </cell>
          <cell r="C433" t="str">
            <v>BRPU</v>
          </cell>
          <cell r="D433" t="str">
            <v>Wind</v>
          </cell>
          <cell r="E433" t="str">
            <v>Cynthia Shindle</v>
          </cell>
          <cell r="F433" t="str">
            <v>Terminated</v>
          </cell>
          <cell r="G433">
            <v>36161</v>
          </cell>
          <cell r="H433">
            <v>0</v>
          </cell>
          <cell r="I433">
            <v>36161</v>
          </cell>
        </row>
        <row r="434">
          <cell r="A434">
            <v>6902</v>
          </cell>
          <cell r="B434" t="str">
            <v>LG&amp;E Power, Inc</v>
          </cell>
          <cell r="C434" t="str">
            <v>BRPU</v>
          </cell>
          <cell r="D434" t="str">
            <v>Wind</v>
          </cell>
          <cell r="E434" t="str">
            <v>Cynthia Shindle</v>
          </cell>
          <cell r="F434" t="str">
            <v>Terminated</v>
          </cell>
          <cell r="G434">
            <v>36161</v>
          </cell>
          <cell r="H434">
            <v>0</v>
          </cell>
          <cell r="I434">
            <v>36161</v>
          </cell>
        </row>
        <row r="435">
          <cell r="A435">
            <v>6913</v>
          </cell>
          <cell r="B435" t="str">
            <v>Zond Systems, Inc.</v>
          </cell>
          <cell r="C435" t="str">
            <v>BRPU</v>
          </cell>
          <cell r="D435" t="str">
            <v>Wind</v>
          </cell>
          <cell r="E435" t="str">
            <v>Cynthia Shindle</v>
          </cell>
          <cell r="F435" t="str">
            <v>Terminated</v>
          </cell>
          <cell r="G435">
            <v>36161</v>
          </cell>
          <cell r="H435">
            <v>0</v>
          </cell>
          <cell r="I435">
            <v>36161</v>
          </cell>
        </row>
        <row r="436">
          <cell r="A436">
            <v>6920</v>
          </cell>
          <cell r="B436" t="str">
            <v>Seawest Energy Corporation</v>
          </cell>
          <cell r="C436" t="str">
            <v>BRPU</v>
          </cell>
          <cell r="D436" t="str">
            <v>Wind</v>
          </cell>
          <cell r="E436" t="str">
            <v>Cynthia Shindle</v>
          </cell>
          <cell r="F436" t="str">
            <v>Terminated</v>
          </cell>
          <cell r="G436">
            <v>36161</v>
          </cell>
          <cell r="H436">
            <v>0</v>
          </cell>
          <cell r="I436">
            <v>36161</v>
          </cell>
        </row>
        <row r="437">
          <cell r="A437">
            <v>6940</v>
          </cell>
          <cell r="B437" t="str">
            <v>Laird Doctor, General Partner for</v>
          </cell>
          <cell r="C437" t="str">
            <v>BRPU</v>
          </cell>
          <cell r="D437" t="str">
            <v>Wind</v>
          </cell>
          <cell r="E437" t="str">
            <v>Cynthia Shindle</v>
          </cell>
          <cell r="F437" t="str">
            <v>Terminated</v>
          </cell>
          <cell r="G437">
            <v>36312</v>
          </cell>
          <cell r="H437">
            <v>30</v>
          </cell>
          <cell r="I437">
            <v>36312</v>
          </cell>
        </row>
        <row r="438">
          <cell r="A438">
            <v>7002</v>
          </cell>
          <cell r="B438" t="str">
            <v>Rocketdyne Non-QF, Santa Susanna</v>
          </cell>
          <cell r="C438" t="str">
            <v>SO1</v>
          </cell>
          <cell r="E438" t="str">
            <v>Cynthia Shindle</v>
          </cell>
          <cell r="F438" t="str">
            <v>Terminated</v>
          </cell>
          <cell r="G438">
            <v>35408</v>
          </cell>
          <cell r="H438">
            <v>1</v>
          </cell>
          <cell r="I438">
            <v>35387</v>
          </cell>
          <cell r="J438">
            <v>35387</v>
          </cell>
          <cell r="K438">
            <v>35894</v>
          </cell>
          <cell r="M438">
            <v>5000</v>
          </cell>
          <cell r="O438">
            <v>5000</v>
          </cell>
          <cell r="Q438">
            <v>5000</v>
          </cell>
          <cell r="R438">
            <v>5000</v>
          </cell>
          <cell r="S438">
            <v>5000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acy COA SCE BS"/>
      <sheetName val="IS New CoA"/>
      <sheetName val="Rev Lookup"/>
      <sheetName val="Sheet2"/>
      <sheetName val="CARS to FERC Map"/>
      <sheetName val="SAP FERC Accts"/>
      <sheetName val="Sheet1"/>
      <sheetName val="GL Master Data lookup"/>
      <sheetName val="New from Fx Loc"/>
      <sheetName val="Energy Acct"/>
      <sheetName val="Hyp Conversion_0807"/>
      <sheetName val="Leg TBA 1206"/>
      <sheetName val="Trial Bal 0207 0307 1206"/>
    </sheetNames>
    <sheetDataSet>
      <sheetData sheetId="0">
        <row r="2">
          <cell r="A2">
            <v>101010</v>
          </cell>
        </row>
      </sheetData>
      <sheetData sheetId="1"/>
      <sheetData sheetId="2"/>
      <sheetData sheetId="3"/>
      <sheetData sheetId="4">
        <row r="2">
          <cell r="A2">
            <v>101010</v>
          </cell>
          <cell r="B2">
            <v>9101000</v>
          </cell>
        </row>
        <row r="3">
          <cell r="A3">
            <v>101040</v>
          </cell>
          <cell r="B3">
            <v>9101000</v>
          </cell>
        </row>
        <row r="4">
          <cell r="A4">
            <v>101050</v>
          </cell>
          <cell r="B4">
            <v>9101000</v>
          </cell>
        </row>
        <row r="5">
          <cell r="A5">
            <v>101100</v>
          </cell>
          <cell r="B5">
            <v>9101000</v>
          </cell>
        </row>
        <row r="6">
          <cell r="A6">
            <v>101111</v>
          </cell>
          <cell r="B6">
            <v>9101100</v>
          </cell>
        </row>
        <row r="7">
          <cell r="A7">
            <v>101112</v>
          </cell>
          <cell r="B7">
            <v>9101100</v>
          </cell>
        </row>
        <row r="8">
          <cell r="A8">
            <v>101160</v>
          </cell>
          <cell r="B8">
            <v>9101000</v>
          </cell>
        </row>
        <row r="9">
          <cell r="A9">
            <v>101200</v>
          </cell>
          <cell r="B9">
            <v>9101000</v>
          </cell>
        </row>
        <row r="10">
          <cell r="A10">
            <v>101260</v>
          </cell>
          <cell r="B10">
            <v>9101000</v>
          </cell>
        </row>
        <row r="11">
          <cell r="A11">
            <v>101265</v>
          </cell>
          <cell r="B11">
            <v>9101000</v>
          </cell>
        </row>
        <row r="12">
          <cell r="A12">
            <v>101300</v>
          </cell>
          <cell r="B12">
            <v>9101000</v>
          </cell>
        </row>
        <row r="13">
          <cell r="A13">
            <v>101320</v>
          </cell>
          <cell r="B13">
            <v>9101000</v>
          </cell>
        </row>
        <row r="14">
          <cell r="A14">
            <v>101400</v>
          </cell>
          <cell r="B14">
            <v>9101000</v>
          </cell>
        </row>
        <row r="15">
          <cell r="A15">
            <v>101420</v>
          </cell>
          <cell r="B15">
            <v>9101000</v>
          </cell>
        </row>
        <row r="16">
          <cell r="A16">
            <v>101500</v>
          </cell>
          <cell r="B16">
            <v>9101000</v>
          </cell>
        </row>
        <row r="17">
          <cell r="A17">
            <v>101520</v>
          </cell>
          <cell r="B17">
            <v>9101000</v>
          </cell>
        </row>
        <row r="18">
          <cell r="A18">
            <v>101600</v>
          </cell>
          <cell r="B18">
            <v>9101000</v>
          </cell>
        </row>
        <row r="19">
          <cell r="A19">
            <v>101620</v>
          </cell>
          <cell r="B19">
            <v>9101000</v>
          </cell>
        </row>
        <row r="20">
          <cell r="A20">
            <v>101700</v>
          </cell>
          <cell r="B20">
            <v>9101000</v>
          </cell>
        </row>
        <row r="21">
          <cell r="A21">
            <v>101720</v>
          </cell>
          <cell r="B21">
            <v>9101000</v>
          </cell>
        </row>
        <row r="22">
          <cell r="A22">
            <v>105400</v>
          </cell>
          <cell r="B22">
            <v>9105000</v>
          </cell>
        </row>
        <row r="23">
          <cell r="A23">
            <v>106100</v>
          </cell>
          <cell r="B23">
            <v>9106000</v>
          </cell>
        </row>
        <row r="24">
          <cell r="A24">
            <v>106160</v>
          </cell>
          <cell r="B24">
            <v>9106000</v>
          </cell>
        </row>
        <row r="25">
          <cell r="A25">
            <v>106200</v>
          </cell>
          <cell r="B25">
            <v>9106000</v>
          </cell>
        </row>
        <row r="26">
          <cell r="A26">
            <v>106260</v>
          </cell>
          <cell r="B26">
            <v>9106000</v>
          </cell>
        </row>
        <row r="27">
          <cell r="A27">
            <v>106300</v>
          </cell>
          <cell r="B27">
            <v>9106000</v>
          </cell>
        </row>
        <row r="28">
          <cell r="A28">
            <v>106400</v>
          </cell>
          <cell r="B28">
            <v>9106000</v>
          </cell>
        </row>
        <row r="29">
          <cell r="A29">
            <v>106500</v>
          </cell>
          <cell r="B29">
            <v>9106000</v>
          </cell>
        </row>
        <row r="30">
          <cell r="A30">
            <v>106600</v>
          </cell>
          <cell r="B30">
            <v>9106000</v>
          </cell>
        </row>
        <row r="31">
          <cell r="A31">
            <v>106700</v>
          </cell>
          <cell r="B31">
            <v>9106000</v>
          </cell>
        </row>
        <row r="32">
          <cell r="A32">
            <v>107160</v>
          </cell>
          <cell r="B32">
            <v>9107000</v>
          </cell>
        </row>
        <row r="33">
          <cell r="A33">
            <v>107260</v>
          </cell>
          <cell r="B33">
            <v>9107000</v>
          </cell>
        </row>
        <row r="34">
          <cell r="A34">
            <v>107300</v>
          </cell>
          <cell r="B34">
            <v>9107000</v>
          </cell>
        </row>
        <row r="35">
          <cell r="A35">
            <v>107307</v>
          </cell>
          <cell r="B35">
            <v>9107000</v>
          </cell>
        </row>
        <row r="36">
          <cell r="A36">
            <v>107308</v>
          </cell>
          <cell r="B36">
            <v>9107000</v>
          </cell>
        </row>
        <row r="37">
          <cell r="A37">
            <v>107310</v>
          </cell>
          <cell r="B37">
            <v>9107000</v>
          </cell>
        </row>
        <row r="38">
          <cell r="A38">
            <v>107319</v>
          </cell>
          <cell r="B38">
            <v>9107000</v>
          </cell>
        </row>
        <row r="39">
          <cell r="A39">
            <v>107320</v>
          </cell>
          <cell r="B39">
            <v>9107000</v>
          </cell>
        </row>
        <row r="40">
          <cell r="A40">
            <v>107390</v>
          </cell>
          <cell r="B40">
            <v>9107000</v>
          </cell>
        </row>
        <row r="41">
          <cell r="A41">
            <v>107397</v>
          </cell>
          <cell r="B41">
            <v>9107000</v>
          </cell>
        </row>
        <row r="42">
          <cell r="A42">
            <v>107550</v>
          </cell>
          <cell r="B42">
            <v>9107000</v>
          </cell>
        </row>
        <row r="43">
          <cell r="A43">
            <v>107551</v>
          </cell>
          <cell r="B43">
            <v>9107000</v>
          </cell>
        </row>
        <row r="44">
          <cell r="A44">
            <v>107552</v>
          </cell>
          <cell r="B44">
            <v>9107000</v>
          </cell>
        </row>
        <row r="45">
          <cell r="A45">
            <v>108100</v>
          </cell>
          <cell r="B45">
            <v>9108000</v>
          </cell>
        </row>
        <row r="46">
          <cell r="A46">
            <v>108105</v>
          </cell>
          <cell r="B46">
            <v>9108000</v>
          </cell>
        </row>
        <row r="47">
          <cell r="A47">
            <v>108120</v>
          </cell>
          <cell r="B47">
            <v>9108000</v>
          </cell>
        </row>
        <row r="48">
          <cell r="A48">
            <v>108121</v>
          </cell>
          <cell r="B48">
            <v>9108000</v>
          </cell>
        </row>
        <row r="49">
          <cell r="A49">
            <v>108160</v>
          </cell>
          <cell r="B49">
            <v>9108000</v>
          </cell>
        </row>
        <row r="50">
          <cell r="A50">
            <v>108200</v>
          </cell>
          <cell r="B50">
            <v>9108000</v>
          </cell>
        </row>
        <row r="51">
          <cell r="A51">
            <v>108202</v>
          </cell>
          <cell r="B51">
            <v>9108000</v>
          </cell>
        </row>
        <row r="52">
          <cell r="A52">
            <v>108203</v>
          </cell>
          <cell r="B52">
            <v>9108000</v>
          </cell>
        </row>
        <row r="53">
          <cell r="A53">
            <v>108204</v>
          </cell>
          <cell r="B53">
            <v>9108000</v>
          </cell>
        </row>
        <row r="54">
          <cell r="A54">
            <v>108205</v>
          </cell>
          <cell r="B54">
            <v>9108000</v>
          </cell>
        </row>
        <row r="55">
          <cell r="A55">
            <v>108206</v>
          </cell>
          <cell r="B55">
            <v>9108000</v>
          </cell>
        </row>
        <row r="56">
          <cell r="A56">
            <v>108208</v>
          </cell>
          <cell r="B56">
            <v>9108000</v>
          </cell>
        </row>
        <row r="57">
          <cell r="A57">
            <v>108209</v>
          </cell>
          <cell r="B57">
            <v>9108000</v>
          </cell>
        </row>
        <row r="58">
          <cell r="A58">
            <v>108210</v>
          </cell>
          <cell r="B58">
            <v>9108000</v>
          </cell>
        </row>
        <row r="59">
          <cell r="A59">
            <v>108211</v>
          </cell>
          <cell r="B59">
            <v>9108000</v>
          </cell>
        </row>
        <row r="60">
          <cell r="A60">
            <v>108212</v>
          </cell>
          <cell r="B60">
            <v>9108000</v>
          </cell>
        </row>
        <row r="61">
          <cell r="A61">
            <v>108228</v>
          </cell>
          <cell r="B61">
            <v>9108000</v>
          </cell>
        </row>
        <row r="62">
          <cell r="A62">
            <v>108230</v>
          </cell>
          <cell r="B62">
            <v>9108000</v>
          </cell>
        </row>
        <row r="63">
          <cell r="A63">
            <v>108240</v>
          </cell>
          <cell r="B63">
            <v>9108000</v>
          </cell>
        </row>
        <row r="64">
          <cell r="A64">
            <v>108260</v>
          </cell>
          <cell r="B64">
            <v>9108000</v>
          </cell>
        </row>
        <row r="65">
          <cell r="A65">
            <v>108300</v>
          </cell>
          <cell r="B65">
            <v>9108000</v>
          </cell>
        </row>
        <row r="66">
          <cell r="A66">
            <v>108320</v>
          </cell>
          <cell r="B66">
            <v>9108000</v>
          </cell>
        </row>
        <row r="67">
          <cell r="A67">
            <v>108321</v>
          </cell>
          <cell r="B67">
            <v>9108000</v>
          </cell>
        </row>
        <row r="68">
          <cell r="A68">
            <v>108400</v>
          </cell>
          <cell r="B68">
            <v>9108000</v>
          </cell>
        </row>
        <row r="69">
          <cell r="A69">
            <v>108420</v>
          </cell>
          <cell r="B69">
            <v>9108000</v>
          </cell>
        </row>
        <row r="70">
          <cell r="A70">
            <v>108421</v>
          </cell>
          <cell r="B70">
            <v>9108000</v>
          </cell>
        </row>
        <row r="71">
          <cell r="A71">
            <v>108500</v>
          </cell>
          <cell r="B71">
            <v>9108000</v>
          </cell>
        </row>
        <row r="72">
          <cell r="A72">
            <v>108520</v>
          </cell>
          <cell r="B72">
            <v>9108000</v>
          </cell>
        </row>
        <row r="73">
          <cell r="A73">
            <v>108521</v>
          </cell>
          <cell r="B73">
            <v>9108000</v>
          </cell>
        </row>
        <row r="74">
          <cell r="A74">
            <v>108600</v>
          </cell>
          <cell r="B74">
            <v>9108000</v>
          </cell>
        </row>
        <row r="75">
          <cell r="A75">
            <v>108620</v>
          </cell>
          <cell r="B75">
            <v>9108000</v>
          </cell>
        </row>
        <row r="76">
          <cell r="A76">
            <v>108621</v>
          </cell>
          <cell r="B76">
            <v>9108000</v>
          </cell>
        </row>
        <row r="77">
          <cell r="A77">
            <v>108700</v>
          </cell>
          <cell r="B77">
            <v>9108000</v>
          </cell>
        </row>
        <row r="78">
          <cell r="A78">
            <v>108701</v>
          </cell>
          <cell r="B78">
            <v>9108000</v>
          </cell>
        </row>
        <row r="79">
          <cell r="A79">
            <v>108720</v>
          </cell>
          <cell r="B79">
            <v>9108000</v>
          </cell>
        </row>
        <row r="80">
          <cell r="A80">
            <v>108721</v>
          </cell>
          <cell r="B80">
            <v>9108000</v>
          </cell>
        </row>
        <row r="81">
          <cell r="A81">
            <v>108800</v>
          </cell>
          <cell r="B81">
            <v>9108000</v>
          </cell>
        </row>
        <row r="82">
          <cell r="A82">
            <v>108900</v>
          </cell>
          <cell r="B82">
            <v>9108000</v>
          </cell>
        </row>
        <row r="83">
          <cell r="A83">
            <v>111030</v>
          </cell>
          <cell r="B83">
            <v>9111000</v>
          </cell>
        </row>
        <row r="84">
          <cell r="A84">
            <v>111105</v>
          </cell>
          <cell r="B84">
            <v>9111000</v>
          </cell>
        </row>
        <row r="85">
          <cell r="A85">
            <v>111210</v>
          </cell>
          <cell r="B85">
            <v>9111000</v>
          </cell>
        </row>
        <row r="86">
          <cell r="A86">
            <v>111220</v>
          </cell>
          <cell r="B86">
            <v>9111000</v>
          </cell>
        </row>
        <row r="87">
          <cell r="A87">
            <v>111260</v>
          </cell>
          <cell r="B87">
            <v>9111000</v>
          </cell>
        </row>
        <row r="88">
          <cell r="A88">
            <v>111315</v>
          </cell>
          <cell r="B88">
            <v>9111000</v>
          </cell>
        </row>
        <row r="89">
          <cell r="A89">
            <v>111640</v>
          </cell>
          <cell r="B89">
            <v>9111000</v>
          </cell>
        </row>
        <row r="90">
          <cell r="A90">
            <v>111707</v>
          </cell>
          <cell r="B90">
            <v>9111000</v>
          </cell>
        </row>
        <row r="91">
          <cell r="A91">
            <v>118100</v>
          </cell>
          <cell r="B91">
            <v>9118000</v>
          </cell>
        </row>
        <row r="92">
          <cell r="A92">
            <v>118200</v>
          </cell>
          <cell r="B92">
            <v>9118000</v>
          </cell>
        </row>
        <row r="93">
          <cell r="A93">
            <v>118300</v>
          </cell>
          <cell r="B93">
            <v>9118000</v>
          </cell>
        </row>
        <row r="94">
          <cell r="A94">
            <v>119100</v>
          </cell>
          <cell r="B94">
            <v>9119000</v>
          </cell>
        </row>
        <row r="95">
          <cell r="A95">
            <v>119200</v>
          </cell>
          <cell r="B95">
            <v>9119000</v>
          </cell>
        </row>
        <row r="96">
          <cell r="A96">
            <v>119300</v>
          </cell>
          <cell r="B96">
            <v>9119000</v>
          </cell>
        </row>
        <row r="97">
          <cell r="A97">
            <v>119400</v>
          </cell>
          <cell r="B97">
            <v>9119000</v>
          </cell>
        </row>
        <row r="98">
          <cell r="A98">
            <v>119950</v>
          </cell>
          <cell r="B98">
            <v>9119000</v>
          </cell>
        </row>
        <row r="99">
          <cell r="A99">
            <v>119951</v>
          </cell>
          <cell r="B99">
            <v>9119000</v>
          </cell>
        </row>
        <row r="100">
          <cell r="A100">
            <v>120101</v>
          </cell>
          <cell r="B100">
            <v>9120100</v>
          </cell>
        </row>
        <row r="101">
          <cell r="A101">
            <v>120102</v>
          </cell>
          <cell r="B101">
            <v>9120100</v>
          </cell>
        </row>
        <row r="102">
          <cell r="A102">
            <v>120103</v>
          </cell>
          <cell r="B102">
            <v>9120100</v>
          </cell>
        </row>
        <row r="103">
          <cell r="A103">
            <v>120110</v>
          </cell>
          <cell r="B103">
            <v>9120100</v>
          </cell>
        </row>
        <row r="104">
          <cell r="A104">
            <v>120202</v>
          </cell>
          <cell r="B104">
            <v>9120200</v>
          </cell>
        </row>
        <row r="105">
          <cell r="A105">
            <v>120203</v>
          </cell>
          <cell r="B105">
            <v>9120200</v>
          </cell>
        </row>
        <row r="106">
          <cell r="A106">
            <v>120210</v>
          </cell>
          <cell r="B106">
            <v>9120200</v>
          </cell>
        </row>
        <row r="107">
          <cell r="A107">
            <v>120230</v>
          </cell>
          <cell r="B107">
            <v>9120200</v>
          </cell>
        </row>
        <row r="108">
          <cell r="A108">
            <v>120302</v>
          </cell>
          <cell r="B108">
            <v>9120300</v>
          </cell>
        </row>
        <row r="109">
          <cell r="A109">
            <v>120303</v>
          </cell>
          <cell r="B109">
            <v>9120300</v>
          </cell>
        </row>
        <row r="110">
          <cell r="A110">
            <v>120310</v>
          </cell>
          <cell r="B110">
            <v>9120300</v>
          </cell>
        </row>
        <row r="111">
          <cell r="A111">
            <v>120320</v>
          </cell>
          <cell r="B111">
            <v>9120300</v>
          </cell>
        </row>
        <row r="112">
          <cell r="A112">
            <v>120330</v>
          </cell>
          <cell r="B112">
            <v>9120300</v>
          </cell>
        </row>
        <row r="113">
          <cell r="A113">
            <v>120502</v>
          </cell>
          <cell r="B113">
            <v>9120500</v>
          </cell>
        </row>
        <row r="114">
          <cell r="A114">
            <v>120503</v>
          </cell>
          <cell r="B114">
            <v>9120500</v>
          </cell>
        </row>
        <row r="115">
          <cell r="A115">
            <v>120510</v>
          </cell>
          <cell r="B115">
            <v>9120500</v>
          </cell>
        </row>
        <row r="116">
          <cell r="A116">
            <v>120520</v>
          </cell>
          <cell r="B116">
            <v>9120500</v>
          </cell>
        </row>
        <row r="117">
          <cell r="A117">
            <v>120530</v>
          </cell>
          <cell r="B117">
            <v>9120500</v>
          </cell>
        </row>
        <row r="118">
          <cell r="A118">
            <v>121100</v>
          </cell>
          <cell r="B118">
            <v>9121000</v>
          </cell>
        </row>
        <row r="119">
          <cell r="A119">
            <v>121300</v>
          </cell>
          <cell r="B119">
            <v>9121000</v>
          </cell>
        </row>
        <row r="120">
          <cell r="A120">
            <v>121397</v>
          </cell>
          <cell r="B120">
            <v>9121000</v>
          </cell>
        </row>
        <row r="121">
          <cell r="A121">
            <v>121400</v>
          </cell>
          <cell r="B121">
            <v>9121000</v>
          </cell>
        </row>
        <row r="122">
          <cell r="A122">
            <v>121450</v>
          </cell>
          <cell r="B122">
            <v>9121000</v>
          </cell>
        </row>
        <row r="123">
          <cell r="A123">
            <v>121650</v>
          </cell>
          <cell r="B123">
            <v>9121000</v>
          </cell>
        </row>
        <row r="124">
          <cell r="A124">
            <v>122100</v>
          </cell>
          <cell r="B124">
            <v>9122000</v>
          </cell>
        </row>
        <row r="125">
          <cell r="A125">
            <v>122300</v>
          </cell>
          <cell r="B125">
            <v>9122000</v>
          </cell>
        </row>
        <row r="126">
          <cell r="A126">
            <v>122397</v>
          </cell>
          <cell r="B126">
            <v>9122000</v>
          </cell>
        </row>
        <row r="127">
          <cell r="A127">
            <v>122400</v>
          </cell>
          <cell r="B127">
            <v>9122000</v>
          </cell>
        </row>
        <row r="128">
          <cell r="A128">
            <v>122650</v>
          </cell>
          <cell r="B128">
            <v>9122000</v>
          </cell>
        </row>
        <row r="129">
          <cell r="A129">
            <v>122900</v>
          </cell>
          <cell r="B129">
            <v>9122000</v>
          </cell>
        </row>
        <row r="130">
          <cell r="A130">
            <v>123130</v>
          </cell>
          <cell r="B130">
            <v>9123100</v>
          </cell>
        </row>
        <row r="131">
          <cell r="A131">
            <v>123135</v>
          </cell>
          <cell r="B131">
            <v>9123100</v>
          </cell>
        </row>
        <row r="132">
          <cell r="A132">
            <v>123140</v>
          </cell>
          <cell r="B132">
            <v>9123100</v>
          </cell>
        </row>
        <row r="133">
          <cell r="A133">
            <v>123150</v>
          </cell>
          <cell r="B133">
            <v>9123100</v>
          </cell>
        </row>
        <row r="134">
          <cell r="A134">
            <v>123160</v>
          </cell>
          <cell r="B134">
            <v>9123100</v>
          </cell>
        </row>
        <row r="135">
          <cell r="A135">
            <v>123180</v>
          </cell>
          <cell r="B135">
            <v>9123100</v>
          </cell>
        </row>
        <row r="136">
          <cell r="A136">
            <v>123190</v>
          </cell>
          <cell r="B136">
            <v>9123100</v>
          </cell>
        </row>
        <row r="137">
          <cell r="A137">
            <v>123300</v>
          </cell>
          <cell r="B137">
            <v>9123100</v>
          </cell>
        </row>
        <row r="138">
          <cell r="A138">
            <v>124100</v>
          </cell>
          <cell r="B138">
            <v>9124000</v>
          </cell>
        </row>
        <row r="139">
          <cell r="A139">
            <v>124500</v>
          </cell>
          <cell r="B139">
            <v>9124000</v>
          </cell>
        </row>
        <row r="140">
          <cell r="A140">
            <v>124501</v>
          </cell>
          <cell r="B140">
            <v>9124000</v>
          </cell>
        </row>
        <row r="141">
          <cell r="A141">
            <v>125200</v>
          </cell>
          <cell r="B141">
            <v>9124000</v>
          </cell>
        </row>
        <row r="142">
          <cell r="A142">
            <v>125300</v>
          </cell>
          <cell r="B142">
            <v>9124000</v>
          </cell>
        </row>
        <row r="143">
          <cell r="A143">
            <v>128100</v>
          </cell>
          <cell r="B143">
            <v>9128000</v>
          </cell>
        </row>
        <row r="144">
          <cell r="A144">
            <v>128201</v>
          </cell>
          <cell r="B144">
            <v>9128000</v>
          </cell>
        </row>
        <row r="145">
          <cell r="A145">
            <v>128202</v>
          </cell>
          <cell r="B145">
            <v>9128000</v>
          </cell>
        </row>
        <row r="146">
          <cell r="A146">
            <v>128203</v>
          </cell>
          <cell r="B146">
            <v>9128000</v>
          </cell>
        </row>
        <row r="147">
          <cell r="A147">
            <v>128204</v>
          </cell>
          <cell r="B147">
            <v>9128000</v>
          </cell>
        </row>
        <row r="148">
          <cell r="A148">
            <v>128205</v>
          </cell>
          <cell r="B148">
            <v>9128000</v>
          </cell>
        </row>
        <row r="149">
          <cell r="A149">
            <v>128206</v>
          </cell>
          <cell r="B149">
            <v>9128000</v>
          </cell>
        </row>
        <row r="150">
          <cell r="A150">
            <v>128207</v>
          </cell>
          <cell r="B150">
            <v>9128000</v>
          </cell>
        </row>
        <row r="151">
          <cell r="A151">
            <v>128208</v>
          </cell>
          <cell r="B151">
            <v>9128000</v>
          </cell>
        </row>
        <row r="152">
          <cell r="A152">
            <v>128209</v>
          </cell>
          <cell r="B152">
            <v>9128000</v>
          </cell>
        </row>
        <row r="153">
          <cell r="A153">
            <v>128210</v>
          </cell>
          <cell r="B153">
            <v>9128000</v>
          </cell>
        </row>
        <row r="154">
          <cell r="A154">
            <v>128211</v>
          </cell>
          <cell r="B154">
            <v>9128000</v>
          </cell>
        </row>
        <row r="155">
          <cell r="A155">
            <v>128230</v>
          </cell>
          <cell r="B155">
            <v>9128000</v>
          </cell>
        </row>
        <row r="156">
          <cell r="A156">
            <v>128250</v>
          </cell>
          <cell r="B156">
            <v>9128000</v>
          </cell>
        </row>
        <row r="157">
          <cell r="A157">
            <v>128251</v>
          </cell>
          <cell r="B157">
            <v>9128000</v>
          </cell>
        </row>
        <row r="158">
          <cell r="A158">
            <v>128300</v>
          </cell>
          <cell r="B158">
            <v>9128000</v>
          </cell>
        </row>
        <row r="159">
          <cell r="A159">
            <v>128310</v>
          </cell>
          <cell r="B159">
            <v>9128000</v>
          </cell>
        </row>
        <row r="160">
          <cell r="A160">
            <v>128345</v>
          </cell>
          <cell r="B160">
            <v>9128000</v>
          </cell>
        </row>
        <row r="161">
          <cell r="A161">
            <v>128350</v>
          </cell>
          <cell r="B161">
            <v>9128000</v>
          </cell>
        </row>
        <row r="162">
          <cell r="A162">
            <v>128365</v>
          </cell>
          <cell r="B162">
            <v>9128000</v>
          </cell>
        </row>
        <row r="163">
          <cell r="A163">
            <v>128370</v>
          </cell>
          <cell r="B163">
            <v>9128000</v>
          </cell>
        </row>
        <row r="164">
          <cell r="A164">
            <v>128380</v>
          </cell>
          <cell r="B164">
            <v>9128000</v>
          </cell>
        </row>
        <row r="165">
          <cell r="A165">
            <v>128385</v>
          </cell>
          <cell r="B165">
            <v>9128000</v>
          </cell>
        </row>
        <row r="166">
          <cell r="A166">
            <v>128500</v>
          </cell>
          <cell r="B166">
            <v>9128000</v>
          </cell>
        </row>
        <row r="167">
          <cell r="A167">
            <v>128700</v>
          </cell>
          <cell r="B167">
            <v>9128000</v>
          </cell>
        </row>
        <row r="168">
          <cell r="A168">
            <v>128701</v>
          </cell>
          <cell r="B168">
            <v>9128000</v>
          </cell>
        </row>
        <row r="169">
          <cell r="A169">
            <v>128702</v>
          </cell>
          <cell r="B169">
            <v>9128000</v>
          </cell>
        </row>
        <row r="170">
          <cell r="A170">
            <v>128703</v>
          </cell>
          <cell r="B170">
            <v>9128000</v>
          </cell>
        </row>
        <row r="171">
          <cell r="A171">
            <v>128704</v>
          </cell>
          <cell r="B171">
            <v>9128000</v>
          </cell>
        </row>
        <row r="172">
          <cell r="A172">
            <v>128705</v>
          </cell>
          <cell r="B172">
            <v>9128000</v>
          </cell>
        </row>
        <row r="173">
          <cell r="A173">
            <v>128706</v>
          </cell>
          <cell r="B173">
            <v>9128000</v>
          </cell>
        </row>
        <row r="174">
          <cell r="A174">
            <v>128710</v>
          </cell>
          <cell r="B174">
            <v>9128000</v>
          </cell>
        </row>
        <row r="175">
          <cell r="A175">
            <v>128711</v>
          </cell>
          <cell r="B175">
            <v>9128000</v>
          </cell>
        </row>
        <row r="176">
          <cell r="A176">
            <v>128712</v>
          </cell>
          <cell r="B176">
            <v>9128000</v>
          </cell>
        </row>
        <row r="177">
          <cell r="A177">
            <v>128713</v>
          </cell>
          <cell r="B177">
            <v>9128000</v>
          </cell>
        </row>
        <row r="178">
          <cell r="A178">
            <v>128714</v>
          </cell>
          <cell r="B178">
            <v>9128000</v>
          </cell>
        </row>
        <row r="179">
          <cell r="A179">
            <v>128715</v>
          </cell>
          <cell r="B179">
            <v>9128000</v>
          </cell>
        </row>
        <row r="180">
          <cell r="A180">
            <v>128716</v>
          </cell>
          <cell r="B180">
            <v>9128000</v>
          </cell>
        </row>
        <row r="181">
          <cell r="A181">
            <v>128724</v>
          </cell>
          <cell r="B181">
            <v>9128000</v>
          </cell>
        </row>
        <row r="182">
          <cell r="A182">
            <v>128727</v>
          </cell>
          <cell r="B182">
            <v>9128000</v>
          </cell>
        </row>
        <row r="183">
          <cell r="A183">
            <v>128728</v>
          </cell>
          <cell r="B183">
            <v>9128000</v>
          </cell>
        </row>
        <row r="184">
          <cell r="A184">
            <v>128730</v>
          </cell>
          <cell r="B184">
            <v>9128000</v>
          </cell>
        </row>
        <row r="185">
          <cell r="A185">
            <v>128820</v>
          </cell>
          <cell r="B185">
            <v>9128000</v>
          </cell>
        </row>
        <row r="186">
          <cell r="A186">
            <v>128821</v>
          </cell>
          <cell r="B186">
            <v>9128000</v>
          </cell>
        </row>
        <row r="187">
          <cell r="A187">
            <v>128822</v>
          </cell>
          <cell r="B187">
            <v>9128000</v>
          </cell>
        </row>
        <row r="188">
          <cell r="A188">
            <v>128823</v>
          </cell>
          <cell r="B188">
            <v>9128000</v>
          </cell>
        </row>
        <row r="189">
          <cell r="A189">
            <v>131020</v>
          </cell>
          <cell r="B189">
            <v>9131000</v>
          </cell>
        </row>
        <row r="190">
          <cell r="A190">
            <v>131021</v>
          </cell>
          <cell r="B190">
            <v>9131000</v>
          </cell>
        </row>
        <row r="191">
          <cell r="A191">
            <v>131022</v>
          </cell>
          <cell r="B191">
            <v>9131000</v>
          </cell>
        </row>
        <row r="192">
          <cell r="A192">
            <v>131023</v>
          </cell>
          <cell r="B192">
            <v>9131000</v>
          </cell>
        </row>
        <row r="193">
          <cell r="A193">
            <v>131025</v>
          </cell>
          <cell r="B193">
            <v>9131000</v>
          </cell>
        </row>
        <row r="194">
          <cell r="A194">
            <v>131026</v>
          </cell>
          <cell r="B194">
            <v>9131000</v>
          </cell>
        </row>
        <row r="195">
          <cell r="A195">
            <v>131030</v>
          </cell>
          <cell r="B195">
            <v>9131000</v>
          </cell>
        </row>
        <row r="196">
          <cell r="A196">
            <v>131031</v>
          </cell>
          <cell r="B196">
            <v>9131000</v>
          </cell>
        </row>
        <row r="197">
          <cell r="A197">
            <v>131032</v>
          </cell>
          <cell r="B197">
            <v>9131000</v>
          </cell>
        </row>
        <row r="198">
          <cell r="A198">
            <v>131033</v>
          </cell>
          <cell r="B198">
            <v>9131000</v>
          </cell>
        </row>
        <row r="199">
          <cell r="A199">
            <v>131034</v>
          </cell>
          <cell r="B199">
            <v>9131000</v>
          </cell>
        </row>
        <row r="200">
          <cell r="A200">
            <v>131035</v>
          </cell>
          <cell r="B200">
            <v>9131000</v>
          </cell>
        </row>
        <row r="201">
          <cell r="A201">
            <v>131036</v>
          </cell>
          <cell r="B201">
            <v>9131000</v>
          </cell>
        </row>
        <row r="202">
          <cell r="A202">
            <v>131041</v>
          </cell>
          <cell r="B202">
            <v>9131000</v>
          </cell>
        </row>
        <row r="203">
          <cell r="A203">
            <v>131050</v>
          </cell>
          <cell r="B203">
            <v>9131000</v>
          </cell>
        </row>
        <row r="204">
          <cell r="A204">
            <v>131051</v>
          </cell>
          <cell r="B204">
            <v>9131000</v>
          </cell>
        </row>
        <row r="205">
          <cell r="A205">
            <v>131052</v>
          </cell>
          <cell r="B205">
            <v>9131000</v>
          </cell>
        </row>
        <row r="206">
          <cell r="A206">
            <v>131053</v>
          </cell>
          <cell r="B206">
            <v>9131000</v>
          </cell>
        </row>
        <row r="207">
          <cell r="A207">
            <v>131054</v>
          </cell>
          <cell r="B207">
            <v>9131000</v>
          </cell>
        </row>
        <row r="208">
          <cell r="A208">
            <v>131055</v>
          </cell>
          <cell r="B208">
            <v>9131000</v>
          </cell>
        </row>
        <row r="209">
          <cell r="A209">
            <v>131056</v>
          </cell>
          <cell r="B209">
            <v>9131000</v>
          </cell>
        </row>
        <row r="210">
          <cell r="A210">
            <v>131060</v>
          </cell>
          <cell r="B210">
            <v>9131000</v>
          </cell>
        </row>
        <row r="211">
          <cell r="A211">
            <v>131061</v>
          </cell>
          <cell r="B211">
            <v>9131000</v>
          </cell>
        </row>
        <row r="212">
          <cell r="A212">
            <v>131062</v>
          </cell>
          <cell r="B212">
            <v>9131000</v>
          </cell>
        </row>
        <row r="213">
          <cell r="A213">
            <v>131063</v>
          </cell>
          <cell r="B213">
            <v>9131000</v>
          </cell>
        </row>
        <row r="214">
          <cell r="A214">
            <v>131064</v>
          </cell>
          <cell r="B214">
            <v>9131000</v>
          </cell>
        </row>
        <row r="215">
          <cell r="A215">
            <v>131065</v>
          </cell>
          <cell r="B215">
            <v>9131000</v>
          </cell>
        </row>
        <row r="216">
          <cell r="A216">
            <v>131070</v>
          </cell>
          <cell r="B216">
            <v>9131000</v>
          </cell>
        </row>
        <row r="217">
          <cell r="A217">
            <v>131072</v>
          </cell>
          <cell r="B217">
            <v>9131000</v>
          </cell>
        </row>
        <row r="218">
          <cell r="A218">
            <v>131080</v>
          </cell>
          <cell r="B218">
            <v>9131000</v>
          </cell>
        </row>
        <row r="219">
          <cell r="A219">
            <v>131081</v>
          </cell>
          <cell r="B219">
            <v>9131000</v>
          </cell>
        </row>
        <row r="220">
          <cell r="A220">
            <v>131082</v>
          </cell>
          <cell r="B220">
            <v>9131000</v>
          </cell>
        </row>
        <row r="221">
          <cell r="A221">
            <v>131083</v>
          </cell>
          <cell r="B221">
            <v>9131000</v>
          </cell>
        </row>
        <row r="222">
          <cell r="A222">
            <v>131084</v>
          </cell>
          <cell r="B222">
            <v>9131000</v>
          </cell>
        </row>
        <row r="223">
          <cell r="A223">
            <v>131085</v>
          </cell>
          <cell r="B223">
            <v>9131000</v>
          </cell>
        </row>
        <row r="224">
          <cell r="A224">
            <v>131099</v>
          </cell>
          <cell r="B224">
            <v>9131000</v>
          </cell>
        </row>
        <row r="225">
          <cell r="A225">
            <v>131100</v>
          </cell>
          <cell r="B225">
            <v>9131000</v>
          </cell>
        </row>
        <row r="226">
          <cell r="A226">
            <v>131110</v>
          </cell>
          <cell r="B226">
            <v>9131000</v>
          </cell>
        </row>
        <row r="227">
          <cell r="A227">
            <v>135100</v>
          </cell>
          <cell r="B227">
            <v>9135000</v>
          </cell>
        </row>
        <row r="228">
          <cell r="A228">
            <v>135450</v>
          </cell>
          <cell r="B228">
            <v>9135000</v>
          </cell>
        </row>
        <row r="229">
          <cell r="A229">
            <v>136010</v>
          </cell>
          <cell r="B229">
            <v>9136000</v>
          </cell>
        </row>
        <row r="230">
          <cell r="A230">
            <v>136011</v>
          </cell>
          <cell r="B230">
            <v>9136000</v>
          </cell>
        </row>
        <row r="231">
          <cell r="A231">
            <v>141100</v>
          </cell>
          <cell r="B231">
            <v>9141000</v>
          </cell>
        </row>
        <row r="232">
          <cell r="A232">
            <v>141130</v>
          </cell>
          <cell r="B232">
            <v>9141000</v>
          </cell>
        </row>
        <row r="233">
          <cell r="A233">
            <v>141140</v>
          </cell>
          <cell r="B233">
            <v>9141000</v>
          </cell>
        </row>
        <row r="234">
          <cell r="A234">
            <v>142110</v>
          </cell>
          <cell r="B234">
            <v>9142000</v>
          </cell>
        </row>
        <row r="235">
          <cell r="A235">
            <v>142112</v>
          </cell>
          <cell r="B235">
            <v>9142000</v>
          </cell>
        </row>
        <row r="236">
          <cell r="A236">
            <v>142115</v>
          </cell>
          <cell r="B236">
            <v>9142000</v>
          </cell>
        </row>
        <row r="237">
          <cell r="A237">
            <v>142130</v>
          </cell>
          <cell r="B237">
            <v>9142000</v>
          </cell>
        </row>
        <row r="238">
          <cell r="A238">
            <v>142140</v>
          </cell>
          <cell r="B238">
            <v>9142000</v>
          </cell>
        </row>
        <row r="239">
          <cell r="A239">
            <v>142210</v>
          </cell>
          <cell r="B239">
            <v>9142000</v>
          </cell>
        </row>
        <row r="240">
          <cell r="A240">
            <v>142211</v>
          </cell>
          <cell r="B240">
            <v>9142000</v>
          </cell>
        </row>
        <row r="241">
          <cell r="A241">
            <v>142220</v>
          </cell>
          <cell r="B241">
            <v>9142000</v>
          </cell>
        </row>
        <row r="242">
          <cell r="A242">
            <v>142550</v>
          </cell>
          <cell r="B242">
            <v>9142000</v>
          </cell>
        </row>
        <row r="243">
          <cell r="A243">
            <v>142700</v>
          </cell>
          <cell r="B243">
            <v>9142000</v>
          </cell>
        </row>
        <row r="244">
          <cell r="A244">
            <v>142701</v>
          </cell>
          <cell r="B244">
            <v>9142000</v>
          </cell>
        </row>
        <row r="245">
          <cell r="A245">
            <v>142714</v>
          </cell>
          <cell r="B245">
            <v>9142000</v>
          </cell>
        </row>
        <row r="246">
          <cell r="A246">
            <v>142720</v>
          </cell>
          <cell r="B246">
            <v>9142000</v>
          </cell>
        </row>
        <row r="247">
          <cell r="A247">
            <v>142721</v>
          </cell>
          <cell r="B247">
            <v>9142000</v>
          </cell>
        </row>
        <row r="248">
          <cell r="A248">
            <v>142722</v>
          </cell>
          <cell r="B248">
            <v>9142000</v>
          </cell>
        </row>
        <row r="249">
          <cell r="A249">
            <v>143030</v>
          </cell>
          <cell r="B249">
            <v>9143000</v>
          </cell>
        </row>
        <row r="250">
          <cell r="A250">
            <v>143035</v>
          </cell>
          <cell r="B250">
            <v>9143000</v>
          </cell>
        </row>
        <row r="251">
          <cell r="A251">
            <v>143040</v>
          </cell>
          <cell r="B251">
            <v>9143000</v>
          </cell>
        </row>
        <row r="252">
          <cell r="A252">
            <v>143050</v>
          </cell>
          <cell r="B252">
            <v>9143000</v>
          </cell>
        </row>
        <row r="253">
          <cell r="A253">
            <v>143100</v>
          </cell>
          <cell r="B253">
            <v>9143000</v>
          </cell>
        </row>
        <row r="254">
          <cell r="A254">
            <v>143105</v>
          </cell>
          <cell r="B254">
            <v>9143000</v>
          </cell>
        </row>
        <row r="255">
          <cell r="A255">
            <v>143110</v>
          </cell>
          <cell r="B255">
            <v>9143000</v>
          </cell>
        </row>
        <row r="256">
          <cell r="A256">
            <v>143120</v>
          </cell>
          <cell r="B256">
            <v>9143000</v>
          </cell>
        </row>
        <row r="257">
          <cell r="A257">
            <v>143122</v>
          </cell>
          <cell r="B257">
            <v>9143000</v>
          </cell>
        </row>
        <row r="258">
          <cell r="A258">
            <v>143125</v>
          </cell>
          <cell r="B258">
            <v>9143000</v>
          </cell>
        </row>
        <row r="259">
          <cell r="A259">
            <v>143130</v>
          </cell>
          <cell r="B259">
            <v>9143000</v>
          </cell>
        </row>
        <row r="260">
          <cell r="A260">
            <v>143135</v>
          </cell>
          <cell r="B260">
            <v>9143000</v>
          </cell>
        </row>
        <row r="261">
          <cell r="A261">
            <v>143140</v>
          </cell>
          <cell r="B261">
            <v>9143000</v>
          </cell>
        </row>
        <row r="262">
          <cell r="A262">
            <v>143141</v>
          </cell>
          <cell r="B262">
            <v>9143000</v>
          </cell>
        </row>
        <row r="263">
          <cell r="A263">
            <v>143142</v>
          </cell>
          <cell r="B263">
            <v>9143000</v>
          </cell>
        </row>
        <row r="264">
          <cell r="A264">
            <v>143190</v>
          </cell>
          <cell r="B264">
            <v>9143000</v>
          </cell>
        </row>
        <row r="265">
          <cell r="A265">
            <v>143200</v>
          </cell>
          <cell r="B265">
            <v>9143000</v>
          </cell>
        </row>
        <row r="266">
          <cell r="A266">
            <v>143210</v>
          </cell>
          <cell r="B266">
            <v>9143000</v>
          </cell>
        </row>
        <row r="267">
          <cell r="A267">
            <v>143211</v>
          </cell>
          <cell r="B267">
            <v>9143000</v>
          </cell>
        </row>
        <row r="268">
          <cell r="A268">
            <v>143212</v>
          </cell>
          <cell r="B268">
            <v>9143000</v>
          </cell>
        </row>
        <row r="269">
          <cell r="A269">
            <v>143213</v>
          </cell>
          <cell r="B269">
            <v>9143000</v>
          </cell>
        </row>
        <row r="270">
          <cell r="A270">
            <v>143219</v>
          </cell>
          <cell r="B270">
            <v>9143000</v>
          </cell>
        </row>
        <row r="271">
          <cell r="A271">
            <v>143220</v>
          </cell>
          <cell r="B271">
            <v>9143000</v>
          </cell>
        </row>
        <row r="272">
          <cell r="A272">
            <v>143230</v>
          </cell>
          <cell r="B272">
            <v>9143000</v>
          </cell>
        </row>
        <row r="273">
          <cell r="A273">
            <v>143235</v>
          </cell>
          <cell r="B273">
            <v>9143000</v>
          </cell>
        </row>
        <row r="274">
          <cell r="A274">
            <v>143236</v>
          </cell>
          <cell r="B274">
            <v>9143000</v>
          </cell>
        </row>
        <row r="275">
          <cell r="A275">
            <v>143237</v>
          </cell>
          <cell r="B275">
            <v>9143000</v>
          </cell>
        </row>
        <row r="276">
          <cell r="A276">
            <v>143240</v>
          </cell>
          <cell r="B276">
            <v>9143000</v>
          </cell>
        </row>
        <row r="277">
          <cell r="A277">
            <v>143250</v>
          </cell>
          <cell r="B277">
            <v>9143000</v>
          </cell>
        </row>
        <row r="278">
          <cell r="A278">
            <v>143262</v>
          </cell>
          <cell r="B278">
            <v>9143000</v>
          </cell>
        </row>
        <row r="279">
          <cell r="A279">
            <v>143263</v>
          </cell>
          <cell r="B279">
            <v>9143000</v>
          </cell>
        </row>
        <row r="280">
          <cell r="A280">
            <v>143264</v>
          </cell>
          <cell r="B280">
            <v>9143000</v>
          </cell>
        </row>
        <row r="281">
          <cell r="A281">
            <v>143265</v>
          </cell>
          <cell r="B281">
            <v>9143000</v>
          </cell>
        </row>
        <row r="282">
          <cell r="A282">
            <v>143269</v>
          </cell>
          <cell r="B282">
            <v>9143000</v>
          </cell>
        </row>
        <row r="283">
          <cell r="A283">
            <v>143270</v>
          </cell>
          <cell r="B283">
            <v>9143000</v>
          </cell>
        </row>
        <row r="284">
          <cell r="A284">
            <v>143310</v>
          </cell>
          <cell r="B284">
            <v>9143000</v>
          </cell>
        </row>
        <row r="285">
          <cell r="A285">
            <v>143320</v>
          </cell>
          <cell r="B285">
            <v>9143000</v>
          </cell>
        </row>
        <row r="286">
          <cell r="A286">
            <v>143350</v>
          </cell>
          <cell r="B286">
            <v>9143000</v>
          </cell>
        </row>
        <row r="287">
          <cell r="A287">
            <v>143355</v>
          </cell>
          <cell r="B287">
            <v>9143000</v>
          </cell>
        </row>
        <row r="288">
          <cell r="A288">
            <v>143356</v>
          </cell>
          <cell r="B288">
            <v>9143000</v>
          </cell>
        </row>
        <row r="289">
          <cell r="A289">
            <v>143357</v>
          </cell>
          <cell r="B289">
            <v>9143000</v>
          </cell>
        </row>
        <row r="290">
          <cell r="A290">
            <v>143361</v>
          </cell>
          <cell r="B290">
            <v>9143000</v>
          </cell>
        </row>
        <row r="291">
          <cell r="A291">
            <v>143375</v>
          </cell>
          <cell r="B291">
            <v>9143000</v>
          </cell>
        </row>
        <row r="292">
          <cell r="A292">
            <v>143410</v>
          </cell>
          <cell r="B292">
            <v>9143000</v>
          </cell>
        </row>
        <row r="293">
          <cell r="A293">
            <v>143420</v>
          </cell>
          <cell r="B293">
            <v>9143000</v>
          </cell>
        </row>
        <row r="294">
          <cell r="A294">
            <v>143430</v>
          </cell>
          <cell r="B294">
            <v>9143000</v>
          </cell>
        </row>
        <row r="295">
          <cell r="A295">
            <v>143434</v>
          </cell>
          <cell r="B295">
            <v>9143000</v>
          </cell>
        </row>
        <row r="296">
          <cell r="A296">
            <v>143435</v>
          </cell>
          <cell r="B296">
            <v>9143000</v>
          </cell>
        </row>
        <row r="297">
          <cell r="A297">
            <v>143440</v>
          </cell>
          <cell r="B297">
            <v>9143000</v>
          </cell>
        </row>
        <row r="298">
          <cell r="A298">
            <v>143447</v>
          </cell>
          <cell r="B298">
            <v>9143000</v>
          </cell>
        </row>
        <row r="299">
          <cell r="A299">
            <v>143457</v>
          </cell>
          <cell r="B299">
            <v>9143000</v>
          </cell>
        </row>
        <row r="300">
          <cell r="A300">
            <v>143480</v>
          </cell>
          <cell r="B300">
            <v>9143000</v>
          </cell>
        </row>
        <row r="301">
          <cell r="A301">
            <v>143500</v>
          </cell>
          <cell r="B301">
            <v>9143000</v>
          </cell>
        </row>
        <row r="302">
          <cell r="A302">
            <v>143502</v>
          </cell>
          <cell r="B302">
            <v>9143000</v>
          </cell>
        </row>
        <row r="303">
          <cell r="A303">
            <v>143505</v>
          </cell>
          <cell r="B303">
            <v>9143000</v>
          </cell>
        </row>
        <row r="304">
          <cell r="A304">
            <v>143506</v>
          </cell>
          <cell r="B304">
            <v>9143000</v>
          </cell>
        </row>
        <row r="305">
          <cell r="A305">
            <v>143507</v>
          </cell>
          <cell r="B305">
            <v>9143000</v>
          </cell>
        </row>
        <row r="306">
          <cell r="A306">
            <v>143509</v>
          </cell>
          <cell r="B306">
            <v>9143000</v>
          </cell>
        </row>
        <row r="307">
          <cell r="A307">
            <v>143510</v>
          </cell>
          <cell r="B307">
            <v>9143000</v>
          </cell>
        </row>
        <row r="308">
          <cell r="A308">
            <v>143520</v>
          </cell>
          <cell r="B308">
            <v>9143000</v>
          </cell>
        </row>
        <row r="309">
          <cell r="A309">
            <v>143525</v>
          </cell>
          <cell r="B309">
            <v>9143000</v>
          </cell>
        </row>
        <row r="310">
          <cell r="A310">
            <v>143709</v>
          </cell>
          <cell r="B310">
            <v>9143000</v>
          </cell>
        </row>
        <row r="311">
          <cell r="A311">
            <v>143710</v>
          </cell>
          <cell r="B311">
            <v>9143000</v>
          </cell>
        </row>
        <row r="312">
          <cell r="A312">
            <v>143720</v>
          </cell>
          <cell r="B312">
            <v>9143000</v>
          </cell>
        </row>
        <row r="313">
          <cell r="A313">
            <v>143739</v>
          </cell>
          <cell r="B313">
            <v>9143000</v>
          </cell>
        </row>
        <row r="314">
          <cell r="A314">
            <v>143740</v>
          </cell>
          <cell r="B314">
            <v>9143000</v>
          </cell>
        </row>
        <row r="315">
          <cell r="A315">
            <v>143750</v>
          </cell>
          <cell r="B315">
            <v>9143000</v>
          </cell>
        </row>
        <row r="316">
          <cell r="A316">
            <v>143769</v>
          </cell>
          <cell r="B316">
            <v>9143000</v>
          </cell>
        </row>
        <row r="317">
          <cell r="A317">
            <v>143770</v>
          </cell>
          <cell r="B317">
            <v>9143000</v>
          </cell>
        </row>
        <row r="318">
          <cell r="A318">
            <v>143771</v>
          </cell>
          <cell r="B318">
            <v>9143000</v>
          </cell>
        </row>
        <row r="319">
          <cell r="A319">
            <v>143772</v>
          </cell>
          <cell r="B319">
            <v>9143000</v>
          </cell>
        </row>
        <row r="320">
          <cell r="A320">
            <v>143776</v>
          </cell>
          <cell r="B320">
            <v>9143000</v>
          </cell>
        </row>
        <row r="321">
          <cell r="A321">
            <v>143777</v>
          </cell>
          <cell r="B321">
            <v>9143000</v>
          </cell>
        </row>
        <row r="322">
          <cell r="A322">
            <v>143778</v>
          </cell>
          <cell r="B322">
            <v>9143000</v>
          </cell>
        </row>
        <row r="323">
          <cell r="A323">
            <v>143780</v>
          </cell>
          <cell r="B323">
            <v>9143000</v>
          </cell>
        </row>
        <row r="324">
          <cell r="A324">
            <v>143781</v>
          </cell>
          <cell r="B324">
            <v>9143000</v>
          </cell>
        </row>
        <row r="325">
          <cell r="A325">
            <v>143785</v>
          </cell>
          <cell r="B325">
            <v>9143000</v>
          </cell>
        </row>
        <row r="326">
          <cell r="A326">
            <v>143790</v>
          </cell>
          <cell r="B326">
            <v>9143000</v>
          </cell>
        </row>
        <row r="327">
          <cell r="A327">
            <v>143795</v>
          </cell>
          <cell r="B327">
            <v>9143000</v>
          </cell>
        </row>
        <row r="328">
          <cell r="A328">
            <v>143800</v>
          </cell>
          <cell r="B328">
            <v>9143000</v>
          </cell>
        </row>
        <row r="329">
          <cell r="A329">
            <v>143830</v>
          </cell>
          <cell r="B329">
            <v>9143000</v>
          </cell>
        </row>
        <row r="330">
          <cell r="A330">
            <v>143840</v>
          </cell>
          <cell r="B330">
            <v>9143000</v>
          </cell>
        </row>
        <row r="331">
          <cell r="A331">
            <v>143841</v>
          </cell>
          <cell r="B331">
            <v>9143000</v>
          </cell>
        </row>
        <row r="332">
          <cell r="A332">
            <v>143846</v>
          </cell>
          <cell r="B332">
            <v>9143000</v>
          </cell>
        </row>
        <row r="333">
          <cell r="A333">
            <v>143860</v>
          </cell>
          <cell r="B333">
            <v>9143000</v>
          </cell>
        </row>
        <row r="334">
          <cell r="A334">
            <v>143870</v>
          </cell>
          <cell r="B334">
            <v>9143000</v>
          </cell>
        </row>
        <row r="335">
          <cell r="A335">
            <v>144110</v>
          </cell>
          <cell r="B335">
            <v>9144000</v>
          </cell>
        </row>
        <row r="336">
          <cell r="A336">
            <v>144111</v>
          </cell>
          <cell r="B336">
            <v>9144000</v>
          </cell>
        </row>
        <row r="337">
          <cell r="A337">
            <v>144112</v>
          </cell>
          <cell r="B337">
            <v>9144000</v>
          </cell>
        </row>
        <row r="338">
          <cell r="A338">
            <v>144115</v>
          </cell>
          <cell r="B338">
            <v>9144000</v>
          </cell>
        </row>
        <row r="339">
          <cell r="A339">
            <v>144120</v>
          </cell>
          <cell r="B339">
            <v>9144000</v>
          </cell>
        </row>
        <row r="340">
          <cell r="A340">
            <v>144500</v>
          </cell>
          <cell r="B340">
            <v>9144000</v>
          </cell>
        </row>
        <row r="341">
          <cell r="A341">
            <v>144510</v>
          </cell>
          <cell r="B341">
            <v>9144000</v>
          </cell>
        </row>
        <row r="342">
          <cell r="A342">
            <v>144515</v>
          </cell>
          <cell r="B342">
            <v>9144000</v>
          </cell>
        </row>
        <row r="343">
          <cell r="A343">
            <v>144517</v>
          </cell>
          <cell r="B343">
            <v>9144000</v>
          </cell>
        </row>
        <row r="344">
          <cell r="A344">
            <v>144520</v>
          </cell>
          <cell r="B344">
            <v>9144000</v>
          </cell>
        </row>
        <row r="345">
          <cell r="A345">
            <v>144523</v>
          </cell>
          <cell r="B345">
            <v>9144000</v>
          </cell>
        </row>
        <row r="346">
          <cell r="A346">
            <v>144525</v>
          </cell>
          <cell r="B346">
            <v>9144000</v>
          </cell>
        </row>
        <row r="347">
          <cell r="A347">
            <v>144527</v>
          </cell>
          <cell r="B347">
            <v>9144000</v>
          </cell>
        </row>
        <row r="348">
          <cell r="A348">
            <v>144530</v>
          </cell>
          <cell r="B348">
            <v>9144000</v>
          </cell>
        </row>
        <row r="349">
          <cell r="A349">
            <v>144533</v>
          </cell>
          <cell r="B349">
            <v>9144000</v>
          </cell>
        </row>
        <row r="350">
          <cell r="A350">
            <v>144550</v>
          </cell>
          <cell r="B350">
            <v>9144000</v>
          </cell>
        </row>
        <row r="351">
          <cell r="A351">
            <v>145100</v>
          </cell>
          <cell r="B351">
            <v>9145000</v>
          </cell>
        </row>
        <row r="352">
          <cell r="A352">
            <v>146130</v>
          </cell>
          <cell r="B352">
            <v>9146000</v>
          </cell>
        </row>
        <row r="353">
          <cell r="A353">
            <v>146135</v>
          </cell>
          <cell r="B353">
            <v>9146000</v>
          </cell>
        </row>
        <row r="354">
          <cell r="A354">
            <v>146140</v>
          </cell>
          <cell r="B354">
            <v>9146000</v>
          </cell>
        </row>
        <row r="355">
          <cell r="A355">
            <v>146150</v>
          </cell>
          <cell r="B355">
            <v>9146000</v>
          </cell>
        </row>
        <row r="356">
          <cell r="A356">
            <v>146160</v>
          </cell>
          <cell r="B356">
            <v>9146000</v>
          </cell>
        </row>
        <row r="357">
          <cell r="A357">
            <v>146180</v>
          </cell>
          <cell r="B357">
            <v>9146000</v>
          </cell>
        </row>
        <row r="358">
          <cell r="A358">
            <v>146190</v>
          </cell>
          <cell r="B358">
            <v>9146000</v>
          </cell>
        </row>
        <row r="359">
          <cell r="A359">
            <v>146200</v>
          </cell>
          <cell r="B359">
            <v>9146000</v>
          </cell>
        </row>
        <row r="360">
          <cell r="A360">
            <v>146300</v>
          </cell>
          <cell r="B360">
            <v>9146000</v>
          </cell>
        </row>
        <row r="361">
          <cell r="A361">
            <v>146301</v>
          </cell>
          <cell r="B361">
            <v>9146000</v>
          </cell>
        </row>
        <row r="362">
          <cell r="A362">
            <v>146302</v>
          </cell>
          <cell r="B362">
            <v>9146000</v>
          </cell>
        </row>
        <row r="363">
          <cell r="A363">
            <v>146303</v>
          </cell>
          <cell r="B363">
            <v>9146000</v>
          </cell>
        </row>
        <row r="364">
          <cell r="A364">
            <v>146305</v>
          </cell>
          <cell r="B364">
            <v>9146000</v>
          </cell>
        </row>
        <row r="365">
          <cell r="A365">
            <v>146310</v>
          </cell>
          <cell r="B365">
            <v>9146000</v>
          </cell>
        </row>
        <row r="366">
          <cell r="A366">
            <v>146320</v>
          </cell>
          <cell r="B366">
            <v>9146000</v>
          </cell>
        </row>
        <row r="367">
          <cell r="A367">
            <v>146330</v>
          </cell>
          <cell r="B367">
            <v>9146000</v>
          </cell>
        </row>
        <row r="368">
          <cell r="A368">
            <v>146400</v>
          </cell>
          <cell r="B368">
            <v>9146000</v>
          </cell>
        </row>
        <row r="369">
          <cell r="A369">
            <v>146500</v>
          </cell>
          <cell r="B369">
            <v>9146000</v>
          </cell>
        </row>
        <row r="370">
          <cell r="A370">
            <v>146600</v>
          </cell>
          <cell r="B370">
            <v>9146000</v>
          </cell>
        </row>
        <row r="371">
          <cell r="A371">
            <v>146699</v>
          </cell>
          <cell r="B371">
            <v>9146000</v>
          </cell>
        </row>
        <row r="372">
          <cell r="A372">
            <v>146700</v>
          </cell>
          <cell r="B372">
            <v>9146000</v>
          </cell>
        </row>
        <row r="373">
          <cell r="A373">
            <v>146750</v>
          </cell>
          <cell r="B373">
            <v>9146000</v>
          </cell>
        </row>
        <row r="374">
          <cell r="A374">
            <v>146760</v>
          </cell>
          <cell r="B374">
            <v>9146000</v>
          </cell>
        </row>
        <row r="375">
          <cell r="A375">
            <v>146761</v>
          </cell>
          <cell r="B375">
            <v>9146000</v>
          </cell>
        </row>
        <row r="376">
          <cell r="A376">
            <v>146771</v>
          </cell>
          <cell r="B376">
            <v>9146000</v>
          </cell>
        </row>
        <row r="377">
          <cell r="A377">
            <v>146810</v>
          </cell>
          <cell r="B377">
            <v>9146000</v>
          </cell>
        </row>
        <row r="378">
          <cell r="A378">
            <v>146850</v>
          </cell>
          <cell r="B378">
            <v>9146000</v>
          </cell>
        </row>
        <row r="379">
          <cell r="A379">
            <v>146900</v>
          </cell>
          <cell r="B379">
            <v>9146000</v>
          </cell>
        </row>
        <row r="380">
          <cell r="A380">
            <v>146901</v>
          </cell>
          <cell r="B380">
            <v>9146000</v>
          </cell>
        </row>
        <row r="381">
          <cell r="A381">
            <v>146903</v>
          </cell>
          <cell r="B381">
            <v>9146000</v>
          </cell>
        </row>
        <row r="382">
          <cell r="A382">
            <v>146916</v>
          </cell>
          <cell r="B382">
            <v>9146000</v>
          </cell>
        </row>
        <row r="383">
          <cell r="A383">
            <v>151140</v>
          </cell>
          <cell r="B383">
            <v>9151000</v>
          </cell>
        </row>
        <row r="384">
          <cell r="A384">
            <v>151143</v>
          </cell>
          <cell r="B384">
            <v>9151000</v>
          </cell>
        </row>
        <row r="385">
          <cell r="A385">
            <v>151155</v>
          </cell>
          <cell r="B385">
            <v>9151000</v>
          </cell>
        </row>
        <row r="386">
          <cell r="A386">
            <v>151157</v>
          </cell>
          <cell r="B386">
            <v>9151000</v>
          </cell>
        </row>
        <row r="387">
          <cell r="A387">
            <v>151170</v>
          </cell>
          <cell r="B387">
            <v>9151000</v>
          </cell>
        </row>
        <row r="388">
          <cell r="A388">
            <v>151175</v>
          </cell>
          <cell r="B388">
            <v>9151000</v>
          </cell>
        </row>
        <row r="389">
          <cell r="A389">
            <v>151300</v>
          </cell>
          <cell r="B389">
            <v>9151000</v>
          </cell>
        </row>
        <row r="390">
          <cell r="A390">
            <v>151310</v>
          </cell>
          <cell r="B390">
            <v>9151000</v>
          </cell>
        </row>
        <row r="391">
          <cell r="A391">
            <v>152100</v>
          </cell>
          <cell r="B391">
            <v>9142000</v>
          </cell>
        </row>
        <row r="392">
          <cell r="A392">
            <v>154100</v>
          </cell>
          <cell r="B392">
            <v>9154000</v>
          </cell>
        </row>
        <row r="393">
          <cell r="A393">
            <v>154101</v>
          </cell>
          <cell r="B393">
            <v>9154000</v>
          </cell>
        </row>
        <row r="394">
          <cell r="A394">
            <v>154105</v>
          </cell>
          <cell r="B394">
            <v>9154000</v>
          </cell>
        </row>
        <row r="395">
          <cell r="A395">
            <v>154109</v>
          </cell>
          <cell r="B395">
            <v>9154000</v>
          </cell>
        </row>
        <row r="396">
          <cell r="A396">
            <v>154110</v>
          </cell>
          <cell r="B396">
            <v>9154000</v>
          </cell>
        </row>
        <row r="397">
          <cell r="A397">
            <v>154119</v>
          </cell>
          <cell r="B397">
            <v>9154000</v>
          </cell>
        </row>
        <row r="398">
          <cell r="A398">
            <v>154300</v>
          </cell>
          <cell r="B398">
            <v>9154000</v>
          </cell>
        </row>
        <row r="399">
          <cell r="A399">
            <v>154320</v>
          </cell>
          <cell r="B399">
            <v>9154000</v>
          </cell>
        </row>
        <row r="400">
          <cell r="A400">
            <v>154350</v>
          </cell>
          <cell r="B400">
            <v>9154000</v>
          </cell>
        </row>
        <row r="401">
          <cell r="A401">
            <v>154351</v>
          </cell>
          <cell r="B401">
            <v>9154000</v>
          </cell>
        </row>
        <row r="402">
          <cell r="A402">
            <v>154391</v>
          </cell>
          <cell r="B402">
            <v>9154000</v>
          </cell>
        </row>
        <row r="403">
          <cell r="A403">
            <v>154397</v>
          </cell>
          <cell r="B403">
            <v>9154000</v>
          </cell>
        </row>
        <row r="404">
          <cell r="A404">
            <v>154400</v>
          </cell>
          <cell r="B404">
            <v>9154000</v>
          </cell>
        </row>
        <row r="405">
          <cell r="A405">
            <v>154460</v>
          </cell>
          <cell r="B405">
            <v>9154000</v>
          </cell>
        </row>
        <row r="406">
          <cell r="A406">
            <v>154904</v>
          </cell>
          <cell r="B406">
            <v>9154000</v>
          </cell>
        </row>
        <row r="407">
          <cell r="A407">
            <v>154905</v>
          </cell>
          <cell r="B407">
            <v>9154000</v>
          </cell>
        </row>
        <row r="408">
          <cell r="A408">
            <v>154906</v>
          </cell>
          <cell r="B408">
            <v>9154000</v>
          </cell>
        </row>
        <row r="409">
          <cell r="A409">
            <v>154907</v>
          </cell>
          <cell r="B409">
            <v>9154000</v>
          </cell>
        </row>
        <row r="410">
          <cell r="A410">
            <v>154970</v>
          </cell>
          <cell r="B410">
            <v>9154000</v>
          </cell>
        </row>
        <row r="411">
          <cell r="A411">
            <v>163400</v>
          </cell>
          <cell r="B411">
            <v>9163000</v>
          </cell>
        </row>
        <row r="412">
          <cell r="A412">
            <v>163500</v>
          </cell>
          <cell r="B412">
            <v>9163000</v>
          </cell>
        </row>
        <row r="413">
          <cell r="A413">
            <v>163600</v>
          </cell>
          <cell r="B413">
            <v>9163000</v>
          </cell>
        </row>
        <row r="414">
          <cell r="A414">
            <v>163650</v>
          </cell>
          <cell r="B414">
            <v>9163000</v>
          </cell>
        </row>
        <row r="415">
          <cell r="A415">
            <v>165120</v>
          </cell>
          <cell r="B415">
            <v>9165000</v>
          </cell>
        </row>
        <row r="416">
          <cell r="A416">
            <v>165130</v>
          </cell>
          <cell r="B416">
            <v>9165000</v>
          </cell>
        </row>
        <row r="417">
          <cell r="A417">
            <v>165140</v>
          </cell>
          <cell r="B417">
            <v>9165000</v>
          </cell>
        </row>
        <row r="418">
          <cell r="A418">
            <v>165150</v>
          </cell>
          <cell r="B418">
            <v>9165000</v>
          </cell>
        </row>
        <row r="419">
          <cell r="A419">
            <v>165210</v>
          </cell>
          <cell r="B419">
            <v>9165000</v>
          </cell>
        </row>
        <row r="420">
          <cell r="A420">
            <v>165220</v>
          </cell>
          <cell r="B420">
            <v>9165000</v>
          </cell>
        </row>
        <row r="421">
          <cell r="A421">
            <v>165221</v>
          </cell>
          <cell r="B421">
            <v>9165000</v>
          </cell>
        </row>
        <row r="422">
          <cell r="A422">
            <v>165222</v>
          </cell>
          <cell r="B422">
            <v>9165000</v>
          </cell>
        </row>
        <row r="423">
          <cell r="A423">
            <v>165223</v>
          </cell>
          <cell r="B423">
            <v>9165000</v>
          </cell>
        </row>
        <row r="424">
          <cell r="A424">
            <v>165224</v>
          </cell>
          <cell r="B424">
            <v>9165000</v>
          </cell>
        </row>
        <row r="425">
          <cell r="A425">
            <v>165225</v>
          </cell>
          <cell r="B425">
            <v>9165000</v>
          </cell>
        </row>
        <row r="426">
          <cell r="A426">
            <v>165226</v>
          </cell>
          <cell r="B426">
            <v>9165000</v>
          </cell>
        </row>
        <row r="427">
          <cell r="A427">
            <v>165435</v>
          </cell>
          <cell r="B427">
            <v>9165000</v>
          </cell>
        </row>
        <row r="428">
          <cell r="A428">
            <v>165445</v>
          </cell>
          <cell r="B428">
            <v>9165000</v>
          </cell>
        </row>
        <row r="429">
          <cell r="A429">
            <v>165450</v>
          </cell>
          <cell r="B429">
            <v>9165000</v>
          </cell>
        </row>
        <row r="430">
          <cell r="A430">
            <v>165490</v>
          </cell>
          <cell r="B430">
            <v>9165000</v>
          </cell>
        </row>
        <row r="431">
          <cell r="A431">
            <v>165520</v>
          </cell>
          <cell r="B431">
            <v>9165000</v>
          </cell>
        </row>
        <row r="432">
          <cell r="A432">
            <v>165550</v>
          </cell>
          <cell r="B432">
            <v>9165000</v>
          </cell>
        </row>
        <row r="433">
          <cell r="A433">
            <v>165610</v>
          </cell>
          <cell r="B433">
            <v>9165000</v>
          </cell>
        </row>
        <row r="434">
          <cell r="A434">
            <v>165620</v>
          </cell>
          <cell r="B434">
            <v>9165000</v>
          </cell>
        </row>
        <row r="435">
          <cell r="A435">
            <v>165641</v>
          </cell>
          <cell r="B435">
            <v>9165000</v>
          </cell>
        </row>
        <row r="436">
          <cell r="A436">
            <v>165642</v>
          </cell>
          <cell r="B436">
            <v>9165000</v>
          </cell>
        </row>
        <row r="437">
          <cell r="A437">
            <v>165645</v>
          </cell>
          <cell r="B437">
            <v>9165000</v>
          </cell>
        </row>
        <row r="438">
          <cell r="A438">
            <v>165900</v>
          </cell>
          <cell r="B438">
            <v>9165000</v>
          </cell>
        </row>
        <row r="439">
          <cell r="A439">
            <v>165990</v>
          </cell>
          <cell r="B439">
            <v>9165000</v>
          </cell>
        </row>
        <row r="440">
          <cell r="A440">
            <v>171100</v>
          </cell>
          <cell r="B440">
            <v>9171000</v>
          </cell>
        </row>
        <row r="441">
          <cell r="A441">
            <v>171150</v>
          </cell>
          <cell r="B441">
            <v>9171000</v>
          </cell>
        </row>
        <row r="442">
          <cell r="A442">
            <v>172100</v>
          </cell>
          <cell r="B442">
            <v>9172000</v>
          </cell>
        </row>
        <row r="443">
          <cell r="A443">
            <v>172120</v>
          </cell>
          <cell r="B443">
            <v>9172000</v>
          </cell>
        </row>
        <row r="444">
          <cell r="A444">
            <v>172200</v>
          </cell>
          <cell r="B444">
            <v>9172000</v>
          </cell>
        </row>
        <row r="445">
          <cell r="A445">
            <v>172210</v>
          </cell>
          <cell r="B445">
            <v>9172000</v>
          </cell>
        </row>
        <row r="446">
          <cell r="A446">
            <v>172400</v>
          </cell>
          <cell r="B446">
            <v>9172000</v>
          </cell>
        </row>
        <row r="447">
          <cell r="A447">
            <v>172410</v>
          </cell>
          <cell r="B447">
            <v>9172000</v>
          </cell>
        </row>
        <row r="448">
          <cell r="A448">
            <v>172420</v>
          </cell>
          <cell r="B448">
            <v>9172000</v>
          </cell>
        </row>
        <row r="449">
          <cell r="A449">
            <v>173100</v>
          </cell>
          <cell r="B449">
            <v>9173000</v>
          </cell>
        </row>
        <row r="450">
          <cell r="A450">
            <v>173101</v>
          </cell>
          <cell r="B450">
            <v>9173000</v>
          </cell>
        </row>
        <row r="451">
          <cell r="A451">
            <v>173300</v>
          </cell>
          <cell r="B451">
            <v>9173000</v>
          </cell>
        </row>
        <row r="452">
          <cell r="A452">
            <v>173301</v>
          </cell>
          <cell r="B452">
            <v>9173000</v>
          </cell>
        </row>
        <row r="453">
          <cell r="A453">
            <v>174175</v>
          </cell>
          <cell r="B453">
            <v>9174000</v>
          </cell>
        </row>
        <row r="454">
          <cell r="A454">
            <v>174250</v>
          </cell>
          <cell r="B454">
            <v>9174000</v>
          </cell>
        </row>
        <row r="455">
          <cell r="A455">
            <v>175920</v>
          </cell>
          <cell r="B455">
            <v>9175000</v>
          </cell>
        </row>
        <row r="456">
          <cell r="A456">
            <v>175925</v>
          </cell>
          <cell r="B456">
            <v>9175000</v>
          </cell>
        </row>
        <row r="457">
          <cell r="A457">
            <v>175926</v>
          </cell>
          <cell r="B457">
            <v>9175000</v>
          </cell>
        </row>
        <row r="458">
          <cell r="A458">
            <v>175927</v>
          </cell>
          <cell r="B458">
            <v>9175000</v>
          </cell>
        </row>
        <row r="459">
          <cell r="A459">
            <v>175940</v>
          </cell>
          <cell r="B459">
            <v>9175000</v>
          </cell>
        </row>
        <row r="460">
          <cell r="A460">
            <v>175945</v>
          </cell>
          <cell r="B460">
            <v>9175000</v>
          </cell>
        </row>
        <row r="461">
          <cell r="A461">
            <v>175946</v>
          </cell>
          <cell r="B461">
            <v>9175000</v>
          </cell>
        </row>
        <row r="462">
          <cell r="A462">
            <v>175950</v>
          </cell>
          <cell r="B462">
            <v>9175000</v>
          </cell>
        </row>
        <row r="463">
          <cell r="A463">
            <v>175955</v>
          </cell>
          <cell r="B463">
            <v>9175000</v>
          </cell>
        </row>
        <row r="464">
          <cell r="A464">
            <v>175956</v>
          </cell>
          <cell r="B464">
            <v>9175000</v>
          </cell>
        </row>
        <row r="465">
          <cell r="A465">
            <v>181050</v>
          </cell>
          <cell r="B465">
            <v>9181000</v>
          </cell>
        </row>
        <row r="466">
          <cell r="A466">
            <v>181051</v>
          </cell>
          <cell r="B466">
            <v>9181000</v>
          </cell>
        </row>
        <row r="467">
          <cell r="A467">
            <v>182212</v>
          </cell>
          <cell r="B467">
            <v>9182200</v>
          </cell>
        </row>
        <row r="468">
          <cell r="A468">
            <v>182213</v>
          </cell>
          <cell r="B468">
            <v>9182200</v>
          </cell>
        </row>
        <row r="469">
          <cell r="A469">
            <v>182214</v>
          </cell>
          <cell r="B469">
            <v>9182200</v>
          </cell>
        </row>
        <row r="470">
          <cell r="A470">
            <v>182222</v>
          </cell>
          <cell r="B470">
            <v>9182200</v>
          </cell>
        </row>
        <row r="471">
          <cell r="A471">
            <v>182223</v>
          </cell>
          <cell r="B471">
            <v>9182200</v>
          </cell>
        </row>
        <row r="472">
          <cell r="A472">
            <v>182224</v>
          </cell>
          <cell r="B472">
            <v>9182200</v>
          </cell>
        </row>
        <row r="473">
          <cell r="A473">
            <v>182226</v>
          </cell>
          <cell r="B473">
            <v>9182200</v>
          </cell>
        </row>
        <row r="474">
          <cell r="A474">
            <v>182227</v>
          </cell>
          <cell r="B474">
            <v>9182200</v>
          </cell>
        </row>
        <row r="475">
          <cell r="A475">
            <v>182228</v>
          </cell>
          <cell r="B475">
            <v>9182200</v>
          </cell>
        </row>
        <row r="476">
          <cell r="A476">
            <v>182230</v>
          </cell>
          <cell r="B476">
            <v>9182200</v>
          </cell>
        </row>
        <row r="477">
          <cell r="A477">
            <v>182231</v>
          </cell>
          <cell r="B477">
            <v>9182200</v>
          </cell>
        </row>
        <row r="478">
          <cell r="A478">
            <v>182250</v>
          </cell>
          <cell r="B478">
            <v>9182200</v>
          </cell>
        </row>
        <row r="479">
          <cell r="A479">
            <v>182259</v>
          </cell>
          <cell r="B479">
            <v>9182200</v>
          </cell>
        </row>
        <row r="480">
          <cell r="A480">
            <v>182260</v>
          </cell>
          <cell r="B480">
            <v>9182200</v>
          </cell>
        </row>
        <row r="481">
          <cell r="A481">
            <v>182295</v>
          </cell>
          <cell r="B481">
            <v>9182200</v>
          </cell>
        </row>
        <row r="482">
          <cell r="A482">
            <v>182297</v>
          </cell>
          <cell r="B482">
            <v>9182200</v>
          </cell>
        </row>
        <row r="483">
          <cell r="A483">
            <v>182301</v>
          </cell>
          <cell r="B483">
            <v>9182300</v>
          </cell>
        </row>
        <row r="484">
          <cell r="A484">
            <v>182303</v>
          </cell>
          <cell r="B484">
            <v>9182300</v>
          </cell>
        </row>
        <row r="485">
          <cell r="A485">
            <v>182304</v>
          </cell>
          <cell r="B485">
            <v>9182300</v>
          </cell>
        </row>
        <row r="486">
          <cell r="A486">
            <v>182305</v>
          </cell>
          <cell r="B486">
            <v>9182300</v>
          </cell>
        </row>
        <row r="487">
          <cell r="A487">
            <v>182306</v>
          </cell>
          <cell r="B487">
            <v>9182300</v>
          </cell>
        </row>
        <row r="488">
          <cell r="A488">
            <v>182307</v>
          </cell>
          <cell r="B488">
            <v>9182300</v>
          </cell>
        </row>
        <row r="489">
          <cell r="A489">
            <v>182308</v>
          </cell>
          <cell r="B489">
            <v>9182300</v>
          </cell>
        </row>
        <row r="490">
          <cell r="A490">
            <v>182311</v>
          </cell>
          <cell r="B490">
            <v>9182300</v>
          </cell>
        </row>
        <row r="491">
          <cell r="A491">
            <v>182312</v>
          </cell>
          <cell r="B491">
            <v>9182300</v>
          </cell>
        </row>
        <row r="492">
          <cell r="A492">
            <v>182314</v>
          </cell>
          <cell r="B492">
            <v>9182300</v>
          </cell>
        </row>
        <row r="493">
          <cell r="A493">
            <v>182315</v>
          </cell>
          <cell r="B493">
            <v>9182300</v>
          </cell>
        </row>
        <row r="494">
          <cell r="A494">
            <v>182317</v>
          </cell>
          <cell r="B494">
            <v>9182300</v>
          </cell>
        </row>
        <row r="495">
          <cell r="A495">
            <v>182318</v>
          </cell>
          <cell r="B495">
            <v>9182300</v>
          </cell>
        </row>
        <row r="496">
          <cell r="A496">
            <v>182321</v>
          </cell>
          <cell r="B496">
            <v>9182300</v>
          </cell>
        </row>
        <row r="497">
          <cell r="A497">
            <v>182322</v>
          </cell>
          <cell r="B497">
            <v>9182300</v>
          </cell>
        </row>
        <row r="498">
          <cell r="A498">
            <v>182324</v>
          </cell>
          <cell r="B498">
            <v>9182300</v>
          </cell>
        </row>
        <row r="499">
          <cell r="A499">
            <v>182325</v>
          </cell>
          <cell r="B499">
            <v>9182300</v>
          </cell>
        </row>
        <row r="500">
          <cell r="A500">
            <v>182326</v>
          </cell>
          <cell r="B500">
            <v>9182300</v>
          </cell>
        </row>
        <row r="501">
          <cell r="A501">
            <v>182327</v>
          </cell>
          <cell r="B501">
            <v>9182300</v>
          </cell>
        </row>
        <row r="502">
          <cell r="A502">
            <v>182328</v>
          </cell>
          <cell r="B502">
            <v>9182300</v>
          </cell>
        </row>
        <row r="503">
          <cell r="A503">
            <v>182329</v>
          </cell>
          <cell r="B503">
            <v>9182300</v>
          </cell>
        </row>
        <row r="504">
          <cell r="A504">
            <v>182332</v>
          </cell>
          <cell r="B504">
            <v>9182300</v>
          </cell>
        </row>
        <row r="505">
          <cell r="A505">
            <v>182334</v>
          </cell>
          <cell r="B505">
            <v>9182300</v>
          </cell>
        </row>
        <row r="506">
          <cell r="A506">
            <v>182335</v>
          </cell>
          <cell r="B506">
            <v>9182300</v>
          </cell>
        </row>
        <row r="507">
          <cell r="A507">
            <v>182336</v>
          </cell>
          <cell r="B507">
            <v>9182300</v>
          </cell>
        </row>
        <row r="508">
          <cell r="A508">
            <v>182338</v>
          </cell>
          <cell r="B508">
            <v>9182300</v>
          </cell>
        </row>
        <row r="509">
          <cell r="A509">
            <v>182339</v>
          </cell>
          <cell r="B509">
            <v>9182300</v>
          </cell>
        </row>
        <row r="510">
          <cell r="A510">
            <v>182340</v>
          </cell>
          <cell r="B510">
            <v>9182300</v>
          </cell>
        </row>
        <row r="511">
          <cell r="A511">
            <v>182341</v>
          </cell>
          <cell r="B511">
            <v>9182300</v>
          </cell>
        </row>
        <row r="512">
          <cell r="A512">
            <v>182342</v>
          </cell>
          <cell r="B512">
            <v>9182300</v>
          </cell>
        </row>
        <row r="513">
          <cell r="A513">
            <v>182346</v>
          </cell>
          <cell r="B513">
            <v>9182300</v>
          </cell>
        </row>
        <row r="514">
          <cell r="A514">
            <v>182347</v>
          </cell>
          <cell r="B514">
            <v>9182300</v>
          </cell>
        </row>
        <row r="515">
          <cell r="A515">
            <v>182350</v>
          </cell>
          <cell r="B515">
            <v>9182300</v>
          </cell>
        </row>
        <row r="516">
          <cell r="A516">
            <v>182362</v>
          </cell>
          <cell r="B516">
            <v>9182300</v>
          </cell>
        </row>
        <row r="517">
          <cell r="A517">
            <v>182363</v>
          </cell>
          <cell r="B517">
            <v>9182300</v>
          </cell>
        </row>
        <row r="518">
          <cell r="A518">
            <v>182364</v>
          </cell>
          <cell r="B518">
            <v>9182300</v>
          </cell>
        </row>
        <row r="519">
          <cell r="A519">
            <v>182365</v>
          </cell>
          <cell r="B519">
            <v>9182300</v>
          </cell>
        </row>
        <row r="520">
          <cell r="A520">
            <v>182367</v>
          </cell>
          <cell r="B520">
            <v>9182300</v>
          </cell>
        </row>
        <row r="521">
          <cell r="A521">
            <v>182370</v>
          </cell>
          <cell r="B521">
            <v>9182300</v>
          </cell>
        </row>
        <row r="522">
          <cell r="A522">
            <v>182373</v>
          </cell>
          <cell r="B522">
            <v>9182300</v>
          </cell>
        </row>
        <row r="523">
          <cell r="A523">
            <v>182376</v>
          </cell>
          <cell r="B523">
            <v>9182300</v>
          </cell>
        </row>
        <row r="524">
          <cell r="A524">
            <v>182378</v>
          </cell>
          <cell r="B524">
            <v>9182300</v>
          </cell>
        </row>
        <row r="525">
          <cell r="A525">
            <v>182379</v>
          </cell>
          <cell r="B525">
            <v>9182300</v>
          </cell>
        </row>
        <row r="526">
          <cell r="A526">
            <v>182381</v>
          </cell>
          <cell r="B526">
            <v>9182300</v>
          </cell>
        </row>
        <row r="527">
          <cell r="A527">
            <v>182384</v>
          </cell>
          <cell r="B527">
            <v>9182300</v>
          </cell>
        </row>
        <row r="528">
          <cell r="A528">
            <v>182385</v>
          </cell>
          <cell r="B528">
            <v>9182300</v>
          </cell>
        </row>
        <row r="529">
          <cell r="A529">
            <v>182390</v>
          </cell>
          <cell r="B529">
            <v>9182300</v>
          </cell>
        </row>
        <row r="530">
          <cell r="A530">
            <v>182391</v>
          </cell>
          <cell r="B530">
            <v>9182300</v>
          </cell>
        </row>
        <row r="531">
          <cell r="A531">
            <v>182392</v>
          </cell>
          <cell r="B531">
            <v>9182300</v>
          </cell>
        </row>
        <row r="532">
          <cell r="A532">
            <v>182395</v>
          </cell>
          <cell r="B532">
            <v>9182300</v>
          </cell>
        </row>
        <row r="533">
          <cell r="A533">
            <v>182396</v>
          </cell>
          <cell r="B533">
            <v>9182300</v>
          </cell>
        </row>
        <row r="534">
          <cell r="A534">
            <v>182397</v>
          </cell>
          <cell r="B534">
            <v>9182300</v>
          </cell>
        </row>
        <row r="535">
          <cell r="A535">
            <v>182398</v>
          </cell>
          <cell r="B535">
            <v>9182300</v>
          </cell>
        </row>
        <row r="536">
          <cell r="A536">
            <v>182399</v>
          </cell>
          <cell r="B536">
            <v>9182300</v>
          </cell>
        </row>
        <row r="537">
          <cell r="A537">
            <v>182402</v>
          </cell>
          <cell r="B537">
            <v>9182300</v>
          </cell>
        </row>
        <row r="538">
          <cell r="A538">
            <v>182403</v>
          </cell>
          <cell r="B538">
            <v>9182300</v>
          </cell>
        </row>
        <row r="539">
          <cell r="A539">
            <v>182404</v>
          </cell>
          <cell r="B539">
            <v>9182300</v>
          </cell>
        </row>
        <row r="540">
          <cell r="A540">
            <v>182408</v>
          </cell>
          <cell r="B540">
            <v>9182300</v>
          </cell>
        </row>
        <row r="541">
          <cell r="A541">
            <v>182409</v>
          </cell>
          <cell r="B541">
            <v>9182300</v>
          </cell>
        </row>
        <row r="542">
          <cell r="A542">
            <v>182410</v>
          </cell>
          <cell r="B542">
            <v>9182300</v>
          </cell>
        </row>
        <row r="543">
          <cell r="A543">
            <v>182411</v>
          </cell>
          <cell r="B543">
            <v>9182300</v>
          </cell>
        </row>
        <row r="544">
          <cell r="A544">
            <v>182414</v>
          </cell>
          <cell r="B544">
            <v>9182300</v>
          </cell>
        </row>
        <row r="545">
          <cell r="A545">
            <v>182415</v>
          </cell>
          <cell r="B545">
            <v>9182300</v>
          </cell>
        </row>
        <row r="546">
          <cell r="A546">
            <v>182417</v>
          </cell>
          <cell r="B546">
            <v>9182300</v>
          </cell>
        </row>
        <row r="547">
          <cell r="A547">
            <v>182418</v>
          </cell>
          <cell r="B547">
            <v>9182300</v>
          </cell>
        </row>
        <row r="548">
          <cell r="A548">
            <v>182421</v>
          </cell>
          <cell r="B548">
            <v>9182300</v>
          </cell>
        </row>
        <row r="549">
          <cell r="A549">
            <v>182423</v>
          </cell>
          <cell r="B549">
            <v>9182300</v>
          </cell>
        </row>
        <row r="550">
          <cell r="A550">
            <v>182425</v>
          </cell>
          <cell r="B550">
            <v>9182300</v>
          </cell>
        </row>
        <row r="551">
          <cell r="A551">
            <v>182427</v>
          </cell>
          <cell r="B551">
            <v>9182300</v>
          </cell>
        </row>
        <row r="552">
          <cell r="A552">
            <v>182428</v>
          </cell>
          <cell r="B552">
            <v>9182300</v>
          </cell>
        </row>
        <row r="553">
          <cell r="A553">
            <v>182429</v>
          </cell>
          <cell r="B553">
            <v>9182300</v>
          </cell>
        </row>
        <row r="554">
          <cell r="A554">
            <v>182431</v>
          </cell>
          <cell r="B554">
            <v>9182300</v>
          </cell>
        </row>
        <row r="555">
          <cell r="A555">
            <v>182433</v>
          </cell>
          <cell r="B555">
            <v>9182300</v>
          </cell>
        </row>
        <row r="556">
          <cell r="A556">
            <v>182434</v>
          </cell>
          <cell r="B556">
            <v>9182300</v>
          </cell>
        </row>
        <row r="557">
          <cell r="A557">
            <v>182436</v>
          </cell>
          <cell r="B557">
            <v>9182300</v>
          </cell>
        </row>
        <row r="558">
          <cell r="A558">
            <v>182437</v>
          </cell>
          <cell r="B558">
            <v>9182300</v>
          </cell>
        </row>
        <row r="559">
          <cell r="A559">
            <v>182438</v>
          </cell>
          <cell r="B559">
            <v>9182300</v>
          </cell>
        </row>
        <row r="560">
          <cell r="A560">
            <v>182439</v>
          </cell>
          <cell r="B560">
            <v>9182300</v>
          </cell>
        </row>
        <row r="561">
          <cell r="A561">
            <v>182440</v>
          </cell>
          <cell r="B561">
            <v>9182300</v>
          </cell>
        </row>
        <row r="562">
          <cell r="A562">
            <v>182441</v>
          </cell>
          <cell r="B562">
            <v>9182300</v>
          </cell>
        </row>
        <row r="563">
          <cell r="A563">
            <v>182443</v>
          </cell>
          <cell r="B563">
            <v>9182300</v>
          </cell>
        </row>
        <row r="564">
          <cell r="A564">
            <v>182445</v>
          </cell>
          <cell r="B564">
            <v>9182300</v>
          </cell>
        </row>
        <row r="565">
          <cell r="A565">
            <v>182448</v>
          </cell>
          <cell r="B565">
            <v>9182300</v>
          </cell>
        </row>
        <row r="566">
          <cell r="A566">
            <v>182449</v>
          </cell>
          <cell r="B566">
            <v>9182300</v>
          </cell>
        </row>
        <row r="567">
          <cell r="A567">
            <v>182453</v>
          </cell>
          <cell r="B567">
            <v>9182300</v>
          </cell>
        </row>
        <row r="568">
          <cell r="A568">
            <v>182457</v>
          </cell>
          <cell r="B568">
            <v>9182300</v>
          </cell>
        </row>
        <row r="569">
          <cell r="A569">
            <v>182458</v>
          </cell>
          <cell r="B569">
            <v>9182300</v>
          </cell>
        </row>
        <row r="570">
          <cell r="A570">
            <v>182459</v>
          </cell>
          <cell r="B570">
            <v>9182300</v>
          </cell>
        </row>
        <row r="571">
          <cell r="A571">
            <v>182460</v>
          </cell>
          <cell r="B571">
            <v>9182300</v>
          </cell>
        </row>
        <row r="572">
          <cell r="A572">
            <v>182463</v>
          </cell>
          <cell r="B572">
            <v>9182300</v>
          </cell>
        </row>
        <row r="573">
          <cell r="A573">
            <v>182465</v>
          </cell>
          <cell r="B573">
            <v>9182300</v>
          </cell>
        </row>
        <row r="574">
          <cell r="A574">
            <v>182466</v>
          </cell>
          <cell r="B574">
            <v>9182300</v>
          </cell>
        </row>
        <row r="575">
          <cell r="A575">
            <v>182467</v>
          </cell>
          <cell r="B575">
            <v>9182300</v>
          </cell>
        </row>
        <row r="576">
          <cell r="A576">
            <v>182468</v>
          </cell>
          <cell r="B576">
            <v>9182300</v>
          </cell>
        </row>
        <row r="577">
          <cell r="A577">
            <v>182470</v>
          </cell>
          <cell r="B577">
            <v>9182300</v>
          </cell>
        </row>
        <row r="578">
          <cell r="A578">
            <v>182471</v>
          </cell>
          <cell r="B578">
            <v>9182300</v>
          </cell>
        </row>
        <row r="579">
          <cell r="A579">
            <v>182472</v>
          </cell>
          <cell r="B579">
            <v>9182300</v>
          </cell>
        </row>
        <row r="580">
          <cell r="A580">
            <v>182473</v>
          </cell>
          <cell r="B580">
            <v>9182300</v>
          </cell>
        </row>
        <row r="581">
          <cell r="A581">
            <v>182474</v>
          </cell>
          <cell r="B581">
            <v>9182300</v>
          </cell>
        </row>
        <row r="582">
          <cell r="A582">
            <v>182475</v>
          </cell>
          <cell r="B582">
            <v>9182300</v>
          </cell>
        </row>
        <row r="583">
          <cell r="A583">
            <v>182476</v>
          </cell>
          <cell r="B583">
            <v>9182300</v>
          </cell>
        </row>
        <row r="584">
          <cell r="A584">
            <v>182477</v>
          </cell>
          <cell r="B584">
            <v>9182300</v>
          </cell>
        </row>
        <row r="585">
          <cell r="A585">
            <v>182478</v>
          </cell>
          <cell r="B585">
            <v>9182300</v>
          </cell>
        </row>
        <row r="586">
          <cell r="A586">
            <v>182479</v>
          </cell>
          <cell r="B586">
            <v>9182300</v>
          </cell>
        </row>
        <row r="587">
          <cell r="A587">
            <v>182481</v>
          </cell>
          <cell r="B587">
            <v>9182300</v>
          </cell>
        </row>
        <row r="588">
          <cell r="A588">
            <v>182482</v>
          </cell>
          <cell r="B588">
            <v>9182300</v>
          </cell>
        </row>
        <row r="589">
          <cell r="A589">
            <v>182483</v>
          </cell>
          <cell r="B589">
            <v>9182300</v>
          </cell>
        </row>
        <row r="590">
          <cell r="A590">
            <v>182484</v>
          </cell>
          <cell r="B590">
            <v>9182300</v>
          </cell>
        </row>
        <row r="591">
          <cell r="A591">
            <v>182488</v>
          </cell>
          <cell r="B591">
            <v>9182300</v>
          </cell>
        </row>
        <row r="592">
          <cell r="A592">
            <v>182489</v>
          </cell>
          <cell r="B592">
            <v>9182300</v>
          </cell>
        </row>
        <row r="593">
          <cell r="A593">
            <v>182490</v>
          </cell>
          <cell r="B593">
            <v>9182300</v>
          </cell>
        </row>
        <row r="594">
          <cell r="A594">
            <v>182492</v>
          </cell>
          <cell r="B594">
            <v>9182300</v>
          </cell>
        </row>
        <row r="595">
          <cell r="A595">
            <v>182493</v>
          </cell>
          <cell r="B595">
            <v>9182300</v>
          </cell>
        </row>
        <row r="596">
          <cell r="A596">
            <v>182494</v>
          </cell>
          <cell r="B596">
            <v>9182300</v>
          </cell>
        </row>
        <row r="597">
          <cell r="A597">
            <v>182495</v>
          </cell>
          <cell r="B597">
            <v>9182300</v>
          </cell>
        </row>
        <row r="598">
          <cell r="A598">
            <v>182496</v>
          </cell>
          <cell r="B598">
            <v>9182300</v>
          </cell>
        </row>
        <row r="599">
          <cell r="A599">
            <v>182650</v>
          </cell>
          <cell r="B599">
            <v>9182300</v>
          </cell>
        </row>
        <row r="600">
          <cell r="A600">
            <v>184010</v>
          </cell>
          <cell r="B600">
            <v>9184000</v>
          </cell>
        </row>
        <row r="601">
          <cell r="A601">
            <v>184100</v>
          </cell>
          <cell r="B601">
            <v>9184000</v>
          </cell>
        </row>
        <row r="602">
          <cell r="A602">
            <v>184302</v>
          </cell>
          <cell r="B602">
            <v>9184000</v>
          </cell>
        </row>
        <row r="603">
          <cell r="A603">
            <v>184304</v>
          </cell>
          <cell r="B603">
            <v>9184000</v>
          </cell>
        </row>
        <row r="604">
          <cell r="A604">
            <v>184350</v>
          </cell>
          <cell r="B604">
            <v>9184000</v>
          </cell>
        </row>
        <row r="605">
          <cell r="A605">
            <v>184361</v>
          </cell>
          <cell r="B605">
            <v>9184000</v>
          </cell>
        </row>
        <row r="606">
          <cell r="A606">
            <v>184370</v>
          </cell>
          <cell r="B606">
            <v>9184000</v>
          </cell>
        </row>
        <row r="607">
          <cell r="A607">
            <v>184372</v>
          </cell>
          <cell r="B607">
            <v>9184000</v>
          </cell>
        </row>
        <row r="608">
          <cell r="A608">
            <v>184381</v>
          </cell>
          <cell r="B608">
            <v>9184000</v>
          </cell>
        </row>
        <row r="609">
          <cell r="A609">
            <v>184382</v>
          </cell>
          <cell r="B609">
            <v>9184000</v>
          </cell>
        </row>
        <row r="610">
          <cell r="A610">
            <v>184383</v>
          </cell>
          <cell r="B610">
            <v>9184000</v>
          </cell>
        </row>
        <row r="611">
          <cell r="A611">
            <v>184384</v>
          </cell>
          <cell r="B611">
            <v>9184000</v>
          </cell>
        </row>
        <row r="612">
          <cell r="A612">
            <v>184385</v>
          </cell>
          <cell r="B612">
            <v>9184000</v>
          </cell>
        </row>
        <row r="613">
          <cell r="A613">
            <v>184386</v>
          </cell>
          <cell r="B613">
            <v>9184000</v>
          </cell>
        </row>
        <row r="614">
          <cell r="A614">
            <v>184387</v>
          </cell>
          <cell r="B614">
            <v>9184000</v>
          </cell>
        </row>
        <row r="615">
          <cell r="A615">
            <v>184490</v>
          </cell>
          <cell r="B615">
            <v>9184000</v>
          </cell>
        </row>
        <row r="616">
          <cell r="A616">
            <v>184491</v>
          </cell>
          <cell r="B616">
            <v>9184000</v>
          </cell>
        </row>
        <row r="617">
          <cell r="A617">
            <v>184493</v>
          </cell>
          <cell r="B617">
            <v>9184000</v>
          </cell>
        </row>
        <row r="618">
          <cell r="A618">
            <v>184494</v>
          </cell>
          <cell r="B618">
            <v>9184000</v>
          </cell>
        </row>
        <row r="619">
          <cell r="A619">
            <v>184495</v>
          </cell>
          <cell r="B619">
            <v>9184000</v>
          </cell>
        </row>
        <row r="620">
          <cell r="A620">
            <v>184496</v>
          </cell>
          <cell r="B620">
            <v>9184000</v>
          </cell>
        </row>
        <row r="621">
          <cell r="A621">
            <v>184498</v>
          </cell>
          <cell r="B621">
            <v>9184000</v>
          </cell>
        </row>
        <row r="622">
          <cell r="A622">
            <v>184500</v>
          </cell>
          <cell r="B622">
            <v>9184000</v>
          </cell>
        </row>
        <row r="623">
          <cell r="A623">
            <v>184518</v>
          </cell>
          <cell r="B623">
            <v>9184000</v>
          </cell>
        </row>
        <row r="624">
          <cell r="A624">
            <v>184521</v>
          </cell>
          <cell r="B624">
            <v>9184000</v>
          </cell>
        </row>
        <row r="625">
          <cell r="A625">
            <v>184522</v>
          </cell>
          <cell r="B625">
            <v>9184000</v>
          </cell>
        </row>
        <row r="626">
          <cell r="A626">
            <v>184562</v>
          </cell>
          <cell r="B626">
            <v>9184000</v>
          </cell>
        </row>
        <row r="627">
          <cell r="A627">
            <v>184564</v>
          </cell>
          <cell r="B627">
            <v>9184000</v>
          </cell>
        </row>
        <row r="628">
          <cell r="A628">
            <v>184580</v>
          </cell>
          <cell r="B628">
            <v>9184000</v>
          </cell>
        </row>
        <row r="629">
          <cell r="A629">
            <v>184600</v>
          </cell>
          <cell r="B629">
            <v>9184000</v>
          </cell>
        </row>
        <row r="630">
          <cell r="A630">
            <v>184680</v>
          </cell>
          <cell r="B630">
            <v>9184000</v>
          </cell>
        </row>
        <row r="631">
          <cell r="A631">
            <v>184700</v>
          </cell>
          <cell r="B631">
            <v>9184000</v>
          </cell>
        </row>
        <row r="632">
          <cell r="A632">
            <v>184770</v>
          </cell>
          <cell r="B632">
            <v>9184000</v>
          </cell>
        </row>
        <row r="633">
          <cell r="A633">
            <v>184771</v>
          </cell>
          <cell r="B633">
            <v>9184000</v>
          </cell>
        </row>
        <row r="634">
          <cell r="A634">
            <v>184774</v>
          </cell>
          <cell r="B634">
            <v>9184000</v>
          </cell>
        </row>
        <row r="635">
          <cell r="A635">
            <v>184775</v>
          </cell>
          <cell r="B635">
            <v>9184000</v>
          </cell>
        </row>
        <row r="636">
          <cell r="A636">
            <v>184777</v>
          </cell>
          <cell r="B636">
            <v>9184000</v>
          </cell>
        </row>
        <row r="637">
          <cell r="A637">
            <v>184900</v>
          </cell>
          <cell r="B637">
            <v>9184000</v>
          </cell>
        </row>
        <row r="638">
          <cell r="A638">
            <v>184920</v>
          </cell>
          <cell r="B638">
            <v>9184000</v>
          </cell>
        </row>
        <row r="639">
          <cell r="A639">
            <v>184990</v>
          </cell>
          <cell r="B639">
            <v>9184000</v>
          </cell>
        </row>
        <row r="640">
          <cell r="A640">
            <v>184999</v>
          </cell>
          <cell r="B640">
            <v>9184000</v>
          </cell>
        </row>
        <row r="641">
          <cell r="A641">
            <v>185100</v>
          </cell>
          <cell r="B641">
            <v>9185000</v>
          </cell>
        </row>
        <row r="642">
          <cell r="A642">
            <v>186010</v>
          </cell>
          <cell r="B642">
            <v>9186000</v>
          </cell>
        </row>
        <row r="643">
          <cell r="A643">
            <v>186020</v>
          </cell>
          <cell r="B643">
            <v>9186000</v>
          </cell>
        </row>
        <row r="644">
          <cell r="A644">
            <v>186040</v>
          </cell>
          <cell r="B644">
            <v>9186000</v>
          </cell>
        </row>
        <row r="645">
          <cell r="A645">
            <v>186111</v>
          </cell>
          <cell r="B645">
            <v>9186000</v>
          </cell>
        </row>
        <row r="646">
          <cell r="A646">
            <v>186113</v>
          </cell>
          <cell r="B646">
            <v>9186000</v>
          </cell>
        </row>
        <row r="647">
          <cell r="A647">
            <v>186114</v>
          </cell>
          <cell r="B647">
            <v>9186000</v>
          </cell>
        </row>
        <row r="648">
          <cell r="A648">
            <v>186115</v>
          </cell>
          <cell r="B648">
            <v>9186000</v>
          </cell>
        </row>
        <row r="649">
          <cell r="A649">
            <v>186117</v>
          </cell>
          <cell r="B649">
            <v>9186000</v>
          </cell>
        </row>
        <row r="650">
          <cell r="A650">
            <v>186118</v>
          </cell>
          <cell r="B650">
            <v>9186000</v>
          </cell>
        </row>
        <row r="651">
          <cell r="A651">
            <v>186119</v>
          </cell>
          <cell r="B651">
            <v>9186000</v>
          </cell>
        </row>
        <row r="652">
          <cell r="A652">
            <v>186121</v>
          </cell>
          <cell r="B652">
            <v>9186000</v>
          </cell>
        </row>
        <row r="653">
          <cell r="A653">
            <v>186122</v>
          </cell>
          <cell r="B653">
            <v>9186000</v>
          </cell>
        </row>
        <row r="654">
          <cell r="A654">
            <v>186123</v>
          </cell>
          <cell r="B654">
            <v>9186000</v>
          </cell>
        </row>
        <row r="655">
          <cell r="A655">
            <v>186125</v>
          </cell>
          <cell r="B655">
            <v>9186000</v>
          </cell>
        </row>
        <row r="656">
          <cell r="A656">
            <v>186126</v>
          </cell>
          <cell r="B656">
            <v>9186000</v>
          </cell>
        </row>
        <row r="657">
          <cell r="A657">
            <v>186128</v>
          </cell>
          <cell r="B657">
            <v>9186000</v>
          </cell>
        </row>
        <row r="658">
          <cell r="A658">
            <v>186129</v>
          </cell>
          <cell r="B658">
            <v>9186000</v>
          </cell>
        </row>
        <row r="659">
          <cell r="A659">
            <v>186133</v>
          </cell>
          <cell r="B659">
            <v>9186000</v>
          </cell>
        </row>
        <row r="660">
          <cell r="A660">
            <v>186136</v>
          </cell>
          <cell r="B660">
            <v>9186000</v>
          </cell>
        </row>
        <row r="661">
          <cell r="A661">
            <v>186137</v>
          </cell>
          <cell r="B661">
            <v>9186000</v>
          </cell>
        </row>
        <row r="662">
          <cell r="A662">
            <v>186138</v>
          </cell>
          <cell r="B662">
            <v>9186000</v>
          </cell>
        </row>
        <row r="663">
          <cell r="A663">
            <v>186144</v>
          </cell>
          <cell r="B663">
            <v>9186000</v>
          </cell>
        </row>
        <row r="664">
          <cell r="A664">
            <v>186147</v>
          </cell>
          <cell r="B664">
            <v>9186000</v>
          </cell>
        </row>
        <row r="665">
          <cell r="A665">
            <v>186148</v>
          </cell>
          <cell r="B665">
            <v>9186000</v>
          </cell>
        </row>
        <row r="666">
          <cell r="A666">
            <v>186155</v>
          </cell>
          <cell r="B666">
            <v>9186000</v>
          </cell>
        </row>
        <row r="667">
          <cell r="A667">
            <v>186157</v>
          </cell>
          <cell r="B667">
            <v>9186000</v>
          </cell>
        </row>
        <row r="668">
          <cell r="A668">
            <v>186160</v>
          </cell>
          <cell r="B668">
            <v>9186000</v>
          </cell>
        </row>
        <row r="669">
          <cell r="A669">
            <v>186161</v>
          </cell>
          <cell r="B669">
            <v>9186000</v>
          </cell>
        </row>
        <row r="670">
          <cell r="A670">
            <v>186162</v>
          </cell>
          <cell r="B670">
            <v>9186000</v>
          </cell>
        </row>
        <row r="671">
          <cell r="A671">
            <v>186164</v>
          </cell>
          <cell r="B671">
            <v>9186000</v>
          </cell>
        </row>
        <row r="672">
          <cell r="A672">
            <v>186165</v>
          </cell>
          <cell r="B672">
            <v>9186000</v>
          </cell>
        </row>
        <row r="673">
          <cell r="A673">
            <v>186166</v>
          </cell>
          <cell r="B673">
            <v>9186000</v>
          </cell>
        </row>
        <row r="674">
          <cell r="A674">
            <v>186167</v>
          </cell>
          <cell r="B674">
            <v>9186000</v>
          </cell>
        </row>
        <row r="675">
          <cell r="A675">
            <v>186168</v>
          </cell>
          <cell r="B675">
            <v>9186000</v>
          </cell>
        </row>
        <row r="676">
          <cell r="A676">
            <v>186175</v>
          </cell>
          <cell r="B676">
            <v>9186000</v>
          </cell>
        </row>
        <row r="677">
          <cell r="A677">
            <v>186250</v>
          </cell>
          <cell r="B677">
            <v>9186000</v>
          </cell>
        </row>
        <row r="678">
          <cell r="A678">
            <v>186392</v>
          </cell>
          <cell r="B678">
            <v>9186000</v>
          </cell>
        </row>
        <row r="679">
          <cell r="A679">
            <v>186393</v>
          </cell>
          <cell r="B679">
            <v>9186000</v>
          </cell>
        </row>
        <row r="680">
          <cell r="A680">
            <v>186395</v>
          </cell>
          <cell r="B680">
            <v>9186000</v>
          </cell>
        </row>
        <row r="681">
          <cell r="A681">
            <v>186440</v>
          </cell>
          <cell r="B681">
            <v>9186000</v>
          </cell>
        </row>
        <row r="682">
          <cell r="A682">
            <v>186450</v>
          </cell>
          <cell r="B682">
            <v>9186000</v>
          </cell>
        </row>
        <row r="683">
          <cell r="A683">
            <v>186460</v>
          </cell>
          <cell r="B683">
            <v>9186000</v>
          </cell>
        </row>
        <row r="684">
          <cell r="A684">
            <v>186470</v>
          </cell>
          <cell r="B684">
            <v>9186000</v>
          </cell>
        </row>
        <row r="685">
          <cell r="A685">
            <v>186480</v>
          </cell>
          <cell r="B685">
            <v>9186000</v>
          </cell>
        </row>
        <row r="686">
          <cell r="A686">
            <v>186490</v>
          </cell>
          <cell r="B686">
            <v>9186000</v>
          </cell>
        </row>
        <row r="687">
          <cell r="A687">
            <v>186500</v>
          </cell>
          <cell r="B687">
            <v>9186000</v>
          </cell>
        </row>
        <row r="688">
          <cell r="A688">
            <v>186520</v>
          </cell>
          <cell r="B688">
            <v>9186000</v>
          </cell>
        </row>
        <row r="689">
          <cell r="A689">
            <v>186530</v>
          </cell>
          <cell r="B689">
            <v>9186000</v>
          </cell>
        </row>
        <row r="690">
          <cell r="A690">
            <v>186550</v>
          </cell>
          <cell r="B690">
            <v>9186000</v>
          </cell>
        </row>
        <row r="691">
          <cell r="A691">
            <v>186560</v>
          </cell>
          <cell r="B691">
            <v>9186000</v>
          </cell>
        </row>
        <row r="692">
          <cell r="A692">
            <v>186570</v>
          </cell>
          <cell r="B692">
            <v>9186000</v>
          </cell>
        </row>
        <row r="693">
          <cell r="A693">
            <v>186600</v>
          </cell>
          <cell r="B693">
            <v>9186000</v>
          </cell>
        </row>
        <row r="694">
          <cell r="A694">
            <v>186610</v>
          </cell>
          <cell r="B694">
            <v>9186000</v>
          </cell>
        </row>
        <row r="695">
          <cell r="A695">
            <v>186630</v>
          </cell>
          <cell r="B695">
            <v>9186000</v>
          </cell>
        </row>
        <row r="696">
          <cell r="A696">
            <v>186650</v>
          </cell>
          <cell r="B696">
            <v>9186000</v>
          </cell>
        </row>
        <row r="697">
          <cell r="A697">
            <v>186681</v>
          </cell>
          <cell r="B697">
            <v>9186000</v>
          </cell>
        </row>
        <row r="698">
          <cell r="A698">
            <v>186685</v>
          </cell>
          <cell r="B698">
            <v>9186000</v>
          </cell>
        </row>
        <row r="699">
          <cell r="A699">
            <v>186690</v>
          </cell>
          <cell r="B699">
            <v>9186000</v>
          </cell>
        </row>
        <row r="700">
          <cell r="A700">
            <v>186699</v>
          </cell>
          <cell r="B700">
            <v>9186000</v>
          </cell>
        </row>
        <row r="701">
          <cell r="A701">
            <v>186700</v>
          </cell>
          <cell r="B701">
            <v>9186000</v>
          </cell>
        </row>
        <row r="702">
          <cell r="A702">
            <v>186710</v>
          </cell>
          <cell r="B702">
            <v>9186000</v>
          </cell>
        </row>
        <row r="703">
          <cell r="A703">
            <v>186726</v>
          </cell>
          <cell r="B703">
            <v>9186000</v>
          </cell>
        </row>
        <row r="704">
          <cell r="A704">
            <v>186728</v>
          </cell>
          <cell r="B704">
            <v>9186000</v>
          </cell>
        </row>
        <row r="705">
          <cell r="A705">
            <v>186729</v>
          </cell>
          <cell r="B705">
            <v>9186000</v>
          </cell>
        </row>
        <row r="706">
          <cell r="A706">
            <v>186730</v>
          </cell>
          <cell r="B706">
            <v>9186000</v>
          </cell>
        </row>
        <row r="707">
          <cell r="A707">
            <v>186750</v>
          </cell>
          <cell r="B707">
            <v>9186000</v>
          </cell>
        </row>
        <row r="708">
          <cell r="A708">
            <v>186760</v>
          </cell>
          <cell r="B708">
            <v>9186000</v>
          </cell>
        </row>
        <row r="709">
          <cell r="A709">
            <v>186790</v>
          </cell>
          <cell r="B709">
            <v>9186000</v>
          </cell>
        </row>
        <row r="710">
          <cell r="A710">
            <v>186840</v>
          </cell>
          <cell r="B710">
            <v>9186000</v>
          </cell>
        </row>
        <row r="711">
          <cell r="A711">
            <v>186845</v>
          </cell>
          <cell r="B711">
            <v>9186000</v>
          </cell>
        </row>
        <row r="712">
          <cell r="A712">
            <v>186870</v>
          </cell>
          <cell r="B712">
            <v>9186000</v>
          </cell>
        </row>
        <row r="713">
          <cell r="A713">
            <v>186871</v>
          </cell>
          <cell r="B713">
            <v>9186000</v>
          </cell>
        </row>
        <row r="714">
          <cell r="A714">
            <v>186874</v>
          </cell>
          <cell r="B714">
            <v>9186000</v>
          </cell>
        </row>
        <row r="715">
          <cell r="A715">
            <v>186875</v>
          </cell>
          <cell r="B715">
            <v>9186000</v>
          </cell>
        </row>
        <row r="716">
          <cell r="A716">
            <v>186946</v>
          </cell>
          <cell r="B716">
            <v>9186000</v>
          </cell>
        </row>
        <row r="717">
          <cell r="A717">
            <v>186948</v>
          </cell>
          <cell r="B717">
            <v>9186000</v>
          </cell>
        </row>
        <row r="718">
          <cell r="A718">
            <v>186980</v>
          </cell>
          <cell r="B718">
            <v>9186000</v>
          </cell>
        </row>
        <row r="719">
          <cell r="A719">
            <v>188010</v>
          </cell>
          <cell r="B719">
            <v>9188000</v>
          </cell>
        </row>
        <row r="720">
          <cell r="A720">
            <v>188020</v>
          </cell>
          <cell r="B720">
            <v>9188000</v>
          </cell>
        </row>
        <row r="721">
          <cell r="A721">
            <v>189100</v>
          </cell>
          <cell r="B721">
            <v>9189000</v>
          </cell>
        </row>
        <row r="722">
          <cell r="A722">
            <v>190010</v>
          </cell>
          <cell r="B722">
            <v>9190000</v>
          </cell>
        </row>
        <row r="723">
          <cell r="A723">
            <v>190100</v>
          </cell>
          <cell r="B723">
            <v>9190000</v>
          </cell>
        </row>
        <row r="724">
          <cell r="A724">
            <v>190106</v>
          </cell>
          <cell r="B724">
            <v>9190000</v>
          </cell>
        </row>
        <row r="725">
          <cell r="A725">
            <v>190107</v>
          </cell>
          <cell r="B725">
            <v>9190000</v>
          </cell>
        </row>
        <row r="726">
          <cell r="A726">
            <v>190108</v>
          </cell>
          <cell r="B726">
            <v>9190000</v>
          </cell>
        </row>
        <row r="727">
          <cell r="A727">
            <v>190110</v>
          </cell>
          <cell r="B727">
            <v>9190000</v>
          </cell>
        </row>
        <row r="728">
          <cell r="A728">
            <v>190111</v>
          </cell>
          <cell r="B728">
            <v>9190000</v>
          </cell>
        </row>
        <row r="729">
          <cell r="A729">
            <v>190112</v>
          </cell>
          <cell r="B729">
            <v>9190000</v>
          </cell>
        </row>
        <row r="730">
          <cell r="A730">
            <v>190113</v>
          </cell>
          <cell r="B730">
            <v>9190000</v>
          </cell>
        </row>
        <row r="731">
          <cell r="A731">
            <v>190124</v>
          </cell>
          <cell r="B731">
            <v>9190000</v>
          </cell>
        </row>
        <row r="732">
          <cell r="A732">
            <v>190125</v>
          </cell>
          <cell r="B732">
            <v>9190000</v>
          </cell>
        </row>
        <row r="733">
          <cell r="A733">
            <v>190130</v>
          </cell>
          <cell r="B733">
            <v>9190000</v>
          </cell>
        </row>
        <row r="734">
          <cell r="A734">
            <v>190131</v>
          </cell>
          <cell r="B734">
            <v>9190000</v>
          </cell>
        </row>
        <row r="735">
          <cell r="A735">
            <v>190132</v>
          </cell>
          <cell r="B735">
            <v>9190000</v>
          </cell>
        </row>
        <row r="736">
          <cell r="A736">
            <v>190144</v>
          </cell>
          <cell r="B736">
            <v>9190000</v>
          </cell>
        </row>
        <row r="737">
          <cell r="A737">
            <v>190145</v>
          </cell>
          <cell r="B737">
            <v>9190000</v>
          </cell>
        </row>
        <row r="738">
          <cell r="A738">
            <v>190146</v>
          </cell>
          <cell r="B738">
            <v>9190000</v>
          </cell>
        </row>
        <row r="739">
          <cell r="A739">
            <v>190148</v>
          </cell>
          <cell r="B739">
            <v>9190000</v>
          </cell>
        </row>
        <row r="740">
          <cell r="A740">
            <v>190180</v>
          </cell>
          <cell r="B740">
            <v>9190000</v>
          </cell>
        </row>
        <row r="741">
          <cell r="A741">
            <v>190181</v>
          </cell>
          <cell r="B741">
            <v>9190000</v>
          </cell>
        </row>
        <row r="742">
          <cell r="A742">
            <v>190190</v>
          </cell>
          <cell r="B742">
            <v>9190000</v>
          </cell>
        </row>
        <row r="743">
          <cell r="A743">
            <v>190191</v>
          </cell>
          <cell r="B743">
            <v>9190000</v>
          </cell>
        </row>
        <row r="744">
          <cell r="A744">
            <v>190208</v>
          </cell>
          <cell r="B744">
            <v>9190000</v>
          </cell>
        </row>
        <row r="745">
          <cell r="A745">
            <v>190210</v>
          </cell>
          <cell r="B745">
            <v>9190000</v>
          </cell>
        </row>
        <row r="746">
          <cell r="A746">
            <v>190212</v>
          </cell>
          <cell r="B746">
            <v>9190000</v>
          </cell>
        </row>
        <row r="747">
          <cell r="A747">
            <v>190216</v>
          </cell>
          <cell r="B747">
            <v>9190000</v>
          </cell>
        </row>
        <row r="748">
          <cell r="A748">
            <v>190217</v>
          </cell>
          <cell r="B748">
            <v>9190000</v>
          </cell>
        </row>
        <row r="749">
          <cell r="A749">
            <v>190218</v>
          </cell>
          <cell r="B749">
            <v>9190000</v>
          </cell>
        </row>
        <row r="750">
          <cell r="A750">
            <v>190219</v>
          </cell>
          <cell r="B750">
            <v>9190000</v>
          </cell>
        </row>
        <row r="751">
          <cell r="A751">
            <v>190220</v>
          </cell>
          <cell r="B751">
            <v>9190000</v>
          </cell>
        </row>
        <row r="752">
          <cell r="A752">
            <v>190222</v>
          </cell>
          <cell r="B752">
            <v>9190000</v>
          </cell>
        </row>
        <row r="753">
          <cell r="A753">
            <v>190224</v>
          </cell>
          <cell r="B753">
            <v>9190000</v>
          </cell>
        </row>
        <row r="754">
          <cell r="A754">
            <v>190225</v>
          </cell>
          <cell r="B754">
            <v>9190000</v>
          </cell>
        </row>
        <row r="755">
          <cell r="A755">
            <v>190231</v>
          </cell>
          <cell r="B755">
            <v>9190000</v>
          </cell>
        </row>
        <row r="756">
          <cell r="A756">
            <v>190232</v>
          </cell>
          <cell r="B756">
            <v>9190000</v>
          </cell>
        </row>
        <row r="757">
          <cell r="A757">
            <v>190234</v>
          </cell>
          <cell r="B757">
            <v>9190000</v>
          </cell>
        </row>
        <row r="758">
          <cell r="A758">
            <v>190237</v>
          </cell>
          <cell r="B758">
            <v>9190000</v>
          </cell>
        </row>
        <row r="759">
          <cell r="A759">
            <v>190240</v>
          </cell>
          <cell r="B759">
            <v>9190000</v>
          </cell>
        </row>
        <row r="760">
          <cell r="A760">
            <v>190241</v>
          </cell>
          <cell r="B760">
            <v>9190000</v>
          </cell>
        </row>
        <row r="761">
          <cell r="A761">
            <v>190242</v>
          </cell>
          <cell r="B761">
            <v>9190000</v>
          </cell>
        </row>
        <row r="762">
          <cell r="A762">
            <v>190243</v>
          </cell>
          <cell r="B762">
            <v>9190000</v>
          </cell>
        </row>
        <row r="763">
          <cell r="A763">
            <v>190244</v>
          </cell>
          <cell r="B763">
            <v>9190000</v>
          </cell>
        </row>
        <row r="764">
          <cell r="A764">
            <v>190248</v>
          </cell>
          <cell r="B764">
            <v>9190000</v>
          </cell>
        </row>
        <row r="765">
          <cell r="A765">
            <v>190250</v>
          </cell>
          <cell r="B765">
            <v>9190000</v>
          </cell>
        </row>
        <row r="766">
          <cell r="A766">
            <v>190253</v>
          </cell>
          <cell r="B766">
            <v>9190000</v>
          </cell>
        </row>
        <row r="767">
          <cell r="A767">
            <v>190254</v>
          </cell>
          <cell r="B767">
            <v>9190000</v>
          </cell>
        </row>
        <row r="768">
          <cell r="A768">
            <v>190255</v>
          </cell>
          <cell r="B768">
            <v>9190000</v>
          </cell>
        </row>
        <row r="769">
          <cell r="A769">
            <v>190256</v>
          </cell>
          <cell r="B769">
            <v>9190000</v>
          </cell>
        </row>
        <row r="770">
          <cell r="A770">
            <v>190258</v>
          </cell>
          <cell r="B770">
            <v>9190000</v>
          </cell>
        </row>
        <row r="771">
          <cell r="A771">
            <v>190266</v>
          </cell>
          <cell r="B771">
            <v>9190000</v>
          </cell>
        </row>
        <row r="772">
          <cell r="A772">
            <v>190297</v>
          </cell>
          <cell r="B772">
            <v>9190000</v>
          </cell>
        </row>
        <row r="773">
          <cell r="A773">
            <v>190319</v>
          </cell>
          <cell r="B773">
            <v>9190000</v>
          </cell>
        </row>
        <row r="774">
          <cell r="A774">
            <v>190351</v>
          </cell>
          <cell r="B774">
            <v>9190000</v>
          </cell>
        </row>
        <row r="775">
          <cell r="A775">
            <v>190365</v>
          </cell>
          <cell r="B775">
            <v>9190000</v>
          </cell>
        </row>
        <row r="776">
          <cell r="A776">
            <v>190368</v>
          </cell>
          <cell r="B776">
            <v>9190000</v>
          </cell>
        </row>
        <row r="777">
          <cell r="A777">
            <v>190389</v>
          </cell>
          <cell r="B777">
            <v>9190000</v>
          </cell>
        </row>
        <row r="778">
          <cell r="A778">
            <v>190393</v>
          </cell>
          <cell r="B778">
            <v>9190000</v>
          </cell>
        </row>
        <row r="779">
          <cell r="A779">
            <v>190407</v>
          </cell>
          <cell r="B779">
            <v>9190000</v>
          </cell>
        </row>
        <row r="780">
          <cell r="A780">
            <v>190417</v>
          </cell>
          <cell r="B780">
            <v>9190000</v>
          </cell>
        </row>
        <row r="781">
          <cell r="A781">
            <v>190419</v>
          </cell>
          <cell r="B781">
            <v>9190000</v>
          </cell>
        </row>
        <row r="782">
          <cell r="A782">
            <v>190425</v>
          </cell>
          <cell r="B782">
            <v>9190000</v>
          </cell>
        </row>
        <row r="783">
          <cell r="A783">
            <v>190426</v>
          </cell>
          <cell r="B783">
            <v>9190000</v>
          </cell>
        </row>
        <row r="784">
          <cell r="A784">
            <v>190431</v>
          </cell>
          <cell r="B784">
            <v>9190000</v>
          </cell>
        </row>
        <row r="785">
          <cell r="A785">
            <v>190433</v>
          </cell>
          <cell r="B785">
            <v>9190000</v>
          </cell>
        </row>
        <row r="786">
          <cell r="A786">
            <v>190434</v>
          </cell>
          <cell r="B786">
            <v>9190000</v>
          </cell>
        </row>
        <row r="787">
          <cell r="A787">
            <v>190435</v>
          </cell>
          <cell r="B787">
            <v>9190000</v>
          </cell>
        </row>
        <row r="788">
          <cell r="A788">
            <v>190436</v>
          </cell>
          <cell r="B788">
            <v>9190000</v>
          </cell>
        </row>
        <row r="789">
          <cell r="A789">
            <v>190444</v>
          </cell>
          <cell r="B789">
            <v>9190000</v>
          </cell>
        </row>
        <row r="790">
          <cell r="A790">
            <v>190445</v>
          </cell>
          <cell r="B790">
            <v>9190000</v>
          </cell>
        </row>
        <row r="791">
          <cell r="A791">
            <v>190448</v>
          </cell>
          <cell r="B791">
            <v>9190000</v>
          </cell>
        </row>
        <row r="792">
          <cell r="A792">
            <v>190457</v>
          </cell>
          <cell r="B792">
            <v>9190000</v>
          </cell>
        </row>
        <row r="793">
          <cell r="A793">
            <v>190459</v>
          </cell>
          <cell r="B793">
            <v>9190000</v>
          </cell>
        </row>
        <row r="794">
          <cell r="A794">
            <v>190463</v>
          </cell>
          <cell r="B794">
            <v>9190000</v>
          </cell>
        </row>
        <row r="795">
          <cell r="A795">
            <v>190485</v>
          </cell>
          <cell r="B795">
            <v>9190000</v>
          </cell>
        </row>
        <row r="796">
          <cell r="A796">
            <v>190501</v>
          </cell>
          <cell r="B796">
            <v>9190000</v>
          </cell>
        </row>
        <row r="797">
          <cell r="A797">
            <v>190510</v>
          </cell>
          <cell r="B797">
            <v>9190000</v>
          </cell>
        </row>
        <row r="798">
          <cell r="A798">
            <v>190520</v>
          </cell>
          <cell r="B798">
            <v>9190000</v>
          </cell>
        </row>
        <row r="799">
          <cell r="A799">
            <v>190561</v>
          </cell>
          <cell r="B799">
            <v>9190000</v>
          </cell>
        </row>
        <row r="800">
          <cell r="A800">
            <v>190640</v>
          </cell>
          <cell r="B800">
            <v>9190000</v>
          </cell>
        </row>
        <row r="801">
          <cell r="A801">
            <v>190641</v>
          </cell>
          <cell r="B801">
            <v>9190000</v>
          </cell>
        </row>
        <row r="802">
          <cell r="A802">
            <v>190642</v>
          </cell>
          <cell r="B802">
            <v>9190000</v>
          </cell>
        </row>
        <row r="803">
          <cell r="A803">
            <v>190643</v>
          </cell>
          <cell r="B803">
            <v>9190000</v>
          </cell>
        </row>
        <row r="804">
          <cell r="A804">
            <v>190700</v>
          </cell>
          <cell r="B804">
            <v>9190000</v>
          </cell>
        </row>
        <row r="805">
          <cell r="A805">
            <v>190738</v>
          </cell>
          <cell r="B805">
            <v>9190000</v>
          </cell>
        </row>
        <row r="806">
          <cell r="A806">
            <v>190745</v>
          </cell>
          <cell r="B806">
            <v>9190000</v>
          </cell>
        </row>
        <row r="807">
          <cell r="A807">
            <v>190746</v>
          </cell>
          <cell r="B807">
            <v>9190000</v>
          </cell>
        </row>
        <row r="808">
          <cell r="A808">
            <v>190748</v>
          </cell>
          <cell r="B808">
            <v>9190000</v>
          </cell>
        </row>
        <row r="809">
          <cell r="A809">
            <v>190800</v>
          </cell>
          <cell r="B809">
            <v>9190000</v>
          </cell>
        </row>
        <row r="810">
          <cell r="A810">
            <v>190910</v>
          </cell>
          <cell r="B810">
            <v>9190000</v>
          </cell>
        </row>
        <row r="811">
          <cell r="A811">
            <v>190912</v>
          </cell>
          <cell r="B811">
            <v>9190000</v>
          </cell>
        </row>
        <row r="812">
          <cell r="A812">
            <v>190925</v>
          </cell>
          <cell r="B812">
            <v>9190000</v>
          </cell>
        </row>
        <row r="813">
          <cell r="A813">
            <v>190926</v>
          </cell>
          <cell r="B813">
            <v>9190000</v>
          </cell>
        </row>
        <row r="814">
          <cell r="A814">
            <v>190961</v>
          </cell>
          <cell r="B814">
            <v>9190000</v>
          </cell>
        </row>
        <row r="815">
          <cell r="A815">
            <v>201100</v>
          </cell>
          <cell r="B815">
            <v>9201000</v>
          </cell>
        </row>
        <row r="816">
          <cell r="A816">
            <v>204410</v>
          </cell>
          <cell r="B816">
            <v>9204000</v>
          </cell>
        </row>
        <row r="817">
          <cell r="A817">
            <v>204430</v>
          </cell>
          <cell r="B817">
            <v>9204000</v>
          </cell>
        </row>
        <row r="818">
          <cell r="A818">
            <v>204440</v>
          </cell>
          <cell r="B818">
            <v>9204000</v>
          </cell>
        </row>
        <row r="819">
          <cell r="A819">
            <v>204450</v>
          </cell>
          <cell r="B819">
            <v>9204000</v>
          </cell>
        </row>
        <row r="820">
          <cell r="A820">
            <v>204600</v>
          </cell>
          <cell r="B820">
            <v>9204000</v>
          </cell>
        </row>
        <row r="821">
          <cell r="A821">
            <v>204610</v>
          </cell>
          <cell r="B821">
            <v>9204000</v>
          </cell>
        </row>
        <row r="822">
          <cell r="A822">
            <v>204620</v>
          </cell>
          <cell r="B822">
            <v>9204000</v>
          </cell>
        </row>
        <row r="823">
          <cell r="A823">
            <v>207410</v>
          </cell>
          <cell r="B823">
            <v>9207000</v>
          </cell>
        </row>
        <row r="824">
          <cell r="A824">
            <v>207430</v>
          </cell>
          <cell r="B824">
            <v>9207000</v>
          </cell>
        </row>
        <row r="825">
          <cell r="A825">
            <v>207440</v>
          </cell>
          <cell r="B825">
            <v>9207000</v>
          </cell>
        </row>
        <row r="826">
          <cell r="A826">
            <v>207450</v>
          </cell>
          <cell r="B826">
            <v>9207000</v>
          </cell>
        </row>
        <row r="827">
          <cell r="A827">
            <v>211100</v>
          </cell>
          <cell r="B827">
            <v>9211000</v>
          </cell>
        </row>
        <row r="828">
          <cell r="A828">
            <v>211325</v>
          </cell>
          <cell r="B828">
            <v>9211000</v>
          </cell>
        </row>
        <row r="829">
          <cell r="A829">
            <v>211350</v>
          </cell>
          <cell r="B829">
            <v>9211000</v>
          </cell>
        </row>
        <row r="830">
          <cell r="A830">
            <v>214100</v>
          </cell>
          <cell r="B830">
            <v>9214000</v>
          </cell>
        </row>
        <row r="831">
          <cell r="A831">
            <v>215120</v>
          </cell>
          <cell r="B831">
            <v>9215100</v>
          </cell>
        </row>
        <row r="832">
          <cell r="A832">
            <v>215140</v>
          </cell>
          <cell r="B832">
            <v>9215100</v>
          </cell>
        </row>
        <row r="833">
          <cell r="A833">
            <v>215150</v>
          </cell>
          <cell r="B833">
            <v>9215100</v>
          </cell>
        </row>
        <row r="834">
          <cell r="A834">
            <v>215180</v>
          </cell>
          <cell r="B834">
            <v>9215100</v>
          </cell>
        </row>
        <row r="835">
          <cell r="A835">
            <v>215200</v>
          </cell>
          <cell r="B835">
            <v>9215100</v>
          </cell>
        </row>
        <row r="836">
          <cell r="A836">
            <v>215220</v>
          </cell>
          <cell r="B836">
            <v>9215100</v>
          </cell>
        </row>
        <row r="837">
          <cell r="A837">
            <v>215240</v>
          </cell>
          <cell r="B837">
            <v>9215100</v>
          </cell>
        </row>
        <row r="838">
          <cell r="A838">
            <v>215260</v>
          </cell>
          <cell r="B838">
            <v>9215100</v>
          </cell>
        </row>
        <row r="839">
          <cell r="A839">
            <v>215280</v>
          </cell>
          <cell r="B839">
            <v>9215100</v>
          </cell>
        </row>
        <row r="840">
          <cell r="A840">
            <v>215300</v>
          </cell>
          <cell r="B840">
            <v>9215100</v>
          </cell>
        </row>
        <row r="841">
          <cell r="A841">
            <v>215320</v>
          </cell>
          <cell r="B841">
            <v>9215100</v>
          </cell>
        </row>
        <row r="842">
          <cell r="A842">
            <v>215340</v>
          </cell>
          <cell r="B842">
            <v>9215100</v>
          </cell>
        </row>
        <row r="843">
          <cell r="A843">
            <v>215360</v>
          </cell>
          <cell r="B843">
            <v>9215100</v>
          </cell>
        </row>
        <row r="844">
          <cell r="A844">
            <v>215380</v>
          </cell>
          <cell r="B844">
            <v>9215100</v>
          </cell>
        </row>
        <row r="845">
          <cell r="A845">
            <v>215410</v>
          </cell>
          <cell r="B845">
            <v>9215100</v>
          </cell>
        </row>
        <row r="846">
          <cell r="A846">
            <v>215420</v>
          </cell>
          <cell r="B846">
            <v>9215100</v>
          </cell>
        </row>
        <row r="847">
          <cell r="A847">
            <v>215490</v>
          </cell>
          <cell r="B847">
            <v>9215100</v>
          </cell>
        </row>
        <row r="848">
          <cell r="A848">
            <v>215500</v>
          </cell>
          <cell r="B848">
            <v>9215100</v>
          </cell>
        </row>
        <row r="849">
          <cell r="A849">
            <v>215550</v>
          </cell>
          <cell r="B849">
            <v>9215100</v>
          </cell>
        </row>
        <row r="850">
          <cell r="A850">
            <v>215620</v>
          </cell>
          <cell r="B850">
            <v>9215100</v>
          </cell>
        </row>
        <row r="851">
          <cell r="A851">
            <v>216010</v>
          </cell>
          <cell r="B851">
            <v>9216000</v>
          </cell>
        </row>
        <row r="852">
          <cell r="A852">
            <v>216110</v>
          </cell>
          <cell r="B852">
            <v>9216100</v>
          </cell>
        </row>
        <row r="853">
          <cell r="A853">
            <v>216130</v>
          </cell>
          <cell r="B853">
            <v>9216100</v>
          </cell>
        </row>
        <row r="854">
          <cell r="A854">
            <v>216140</v>
          </cell>
          <cell r="B854">
            <v>9216100</v>
          </cell>
        </row>
        <row r="855">
          <cell r="A855">
            <v>216150</v>
          </cell>
          <cell r="B855">
            <v>9216100</v>
          </cell>
        </row>
        <row r="856">
          <cell r="A856">
            <v>216160</v>
          </cell>
          <cell r="B856">
            <v>9216100</v>
          </cell>
        </row>
        <row r="857">
          <cell r="A857">
            <v>216180</v>
          </cell>
          <cell r="B857">
            <v>9216100</v>
          </cell>
        </row>
        <row r="858">
          <cell r="A858">
            <v>216190</v>
          </cell>
          <cell r="B858">
            <v>9216100</v>
          </cell>
        </row>
        <row r="859">
          <cell r="A859">
            <v>216200</v>
          </cell>
          <cell r="B859">
            <v>9216100</v>
          </cell>
        </row>
        <row r="860">
          <cell r="A860">
            <v>217100</v>
          </cell>
          <cell r="B860">
            <v>9217000</v>
          </cell>
        </row>
        <row r="861">
          <cell r="A861">
            <v>219320</v>
          </cell>
          <cell r="B861">
            <v>9219000</v>
          </cell>
        </row>
        <row r="862">
          <cell r="A862">
            <v>219321</v>
          </cell>
          <cell r="B862">
            <v>9219000</v>
          </cell>
        </row>
        <row r="863">
          <cell r="A863">
            <v>219322</v>
          </cell>
          <cell r="B863">
            <v>9219000</v>
          </cell>
        </row>
        <row r="864">
          <cell r="A864">
            <v>221175</v>
          </cell>
          <cell r="B864">
            <v>9221000</v>
          </cell>
        </row>
        <row r="865">
          <cell r="A865">
            <v>221180</v>
          </cell>
          <cell r="B865">
            <v>9221000</v>
          </cell>
        </row>
        <row r="866">
          <cell r="A866">
            <v>221190</v>
          </cell>
          <cell r="B866">
            <v>9221000</v>
          </cell>
        </row>
        <row r="867">
          <cell r="A867">
            <v>221235</v>
          </cell>
          <cell r="B867">
            <v>9221000</v>
          </cell>
        </row>
        <row r="868">
          <cell r="A868">
            <v>221240</v>
          </cell>
          <cell r="B868">
            <v>9221000</v>
          </cell>
        </row>
        <row r="869">
          <cell r="A869">
            <v>221245</v>
          </cell>
          <cell r="B869">
            <v>9221000</v>
          </cell>
        </row>
        <row r="870">
          <cell r="A870">
            <v>221250</v>
          </cell>
          <cell r="B870">
            <v>9221000</v>
          </cell>
        </row>
        <row r="871">
          <cell r="A871">
            <v>221255</v>
          </cell>
          <cell r="B871">
            <v>9221000</v>
          </cell>
        </row>
        <row r="872">
          <cell r="A872">
            <v>221260</v>
          </cell>
          <cell r="B872">
            <v>9221000</v>
          </cell>
        </row>
        <row r="873">
          <cell r="A873">
            <v>221270</v>
          </cell>
          <cell r="B873">
            <v>9221000</v>
          </cell>
        </row>
        <row r="874">
          <cell r="A874">
            <v>221275</v>
          </cell>
          <cell r="B874">
            <v>9221000</v>
          </cell>
        </row>
        <row r="875">
          <cell r="A875">
            <v>221280</v>
          </cell>
          <cell r="B875">
            <v>9221000</v>
          </cell>
        </row>
        <row r="876">
          <cell r="A876">
            <v>221285</v>
          </cell>
          <cell r="B876">
            <v>9221000</v>
          </cell>
        </row>
        <row r="877">
          <cell r="A877">
            <v>221930</v>
          </cell>
          <cell r="B877">
            <v>9221000</v>
          </cell>
        </row>
        <row r="878">
          <cell r="A878">
            <v>221940</v>
          </cell>
          <cell r="B878">
            <v>9221000</v>
          </cell>
        </row>
        <row r="879">
          <cell r="A879">
            <v>221945</v>
          </cell>
          <cell r="B879">
            <v>9221000</v>
          </cell>
        </row>
        <row r="880">
          <cell r="A880">
            <v>221950</v>
          </cell>
          <cell r="B880">
            <v>9221000</v>
          </cell>
        </row>
        <row r="881">
          <cell r="A881">
            <v>222940</v>
          </cell>
          <cell r="B881">
            <v>9222000</v>
          </cell>
        </row>
        <row r="882">
          <cell r="A882">
            <v>223500</v>
          </cell>
          <cell r="B882">
            <v>9223000</v>
          </cell>
        </row>
        <row r="883">
          <cell r="A883">
            <v>224250</v>
          </cell>
          <cell r="B883">
            <v>9224000</v>
          </cell>
        </row>
        <row r="884">
          <cell r="A884">
            <v>224380</v>
          </cell>
          <cell r="B884">
            <v>9224000</v>
          </cell>
        </row>
        <row r="885">
          <cell r="A885">
            <v>224385</v>
          </cell>
          <cell r="B885">
            <v>9224000</v>
          </cell>
        </row>
        <row r="886">
          <cell r="A886">
            <v>224386</v>
          </cell>
          <cell r="B886">
            <v>9224000</v>
          </cell>
        </row>
        <row r="887">
          <cell r="A887">
            <v>224387</v>
          </cell>
          <cell r="B887">
            <v>9224000</v>
          </cell>
        </row>
        <row r="888">
          <cell r="A888">
            <v>224630</v>
          </cell>
          <cell r="B888">
            <v>9224000</v>
          </cell>
        </row>
        <row r="889">
          <cell r="A889">
            <v>224635</v>
          </cell>
          <cell r="B889">
            <v>9224000</v>
          </cell>
        </row>
        <row r="890">
          <cell r="A890">
            <v>224636</v>
          </cell>
          <cell r="B890">
            <v>9224000</v>
          </cell>
        </row>
        <row r="891">
          <cell r="A891">
            <v>224637</v>
          </cell>
          <cell r="B891">
            <v>9224000</v>
          </cell>
        </row>
        <row r="892">
          <cell r="A892">
            <v>224638</v>
          </cell>
          <cell r="B892">
            <v>9224000</v>
          </cell>
        </row>
        <row r="893">
          <cell r="A893">
            <v>224639</v>
          </cell>
          <cell r="B893">
            <v>9224000</v>
          </cell>
        </row>
        <row r="894">
          <cell r="A894">
            <v>226100</v>
          </cell>
          <cell r="B894">
            <v>9226000</v>
          </cell>
        </row>
        <row r="895">
          <cell r="A895">
            <v>227111</v>
          </cell>
          <cell r="B895">
            <v>9227000</v>
          </cell>
        </row>
        <row r="896">
          <cell r="A896">
            <v>228110</v>
          </cell>
          <cell r="B896">
            <v>9228100</v>
          </cell>
        </row>
        <row r="897">
          <cell r="A897">
            <v>228115</v>
          </cell>
          <cell r="B897">
            <v>9228100</v>
          </cell>
        </row>
        <row r="898">
          <cell r="A898">
            <v>228116</v>
          </cell>
          <cell r="B898">
            <v>9228100</v>
          </cell>
        </row>
        <row r="899">
          <cell r="A899">
            <v>228119</v>
          </cell>
          <cell r="B899">
            <v>9228100</v>
          </cell>
        </row>
        <row r="900">
          <cell r="A900">
            <v>228120</v>
          </cell>
          <cell r="B900">
            <v>9228100</v>
          </cell>
        </row>
        <row r="901">
          <cell r="A901">
            <v>228125</v>
          </cell>
          <cell r="B901">
            <v>9228100</v>
          </cell>
        </row>
        <row r="902">
          <cell r="A902">
            <v>228126</v>
          </cell>
          <cell r="B902">
            <v>9228100</v>
          </cell>
        </row>
        <row r="903">
          <cell r="A903">
            <v>228129</v>
          </cell>
          <cell r="B903">
            <v>9228100</v>
          </cell>
        </row>
        <row r="904">
          <cell r="A904">
            <v>228155</v>
          </cell>
          <cell r="B904">
            <v>9228100</v>
          </cell>
        </row>
        <row r="905">
          <cell r="A905">
            <v>228156</v>
          </cell>
          <cell r="B905">
            <v>9228100</v>
          </cell>
        </row>
        <row r="906">
          <cell r="A906">
            <v>228170</v>
          </cell>
          <cell r="B906">
            <v>9228100</v>
          </cell>
        </row>
        <row r="907">
          <cell r="A907">
            <v>228175</v>
          </cell>
          <cell r="B907">
            <v>9228100</v>
          </cell>
        </row>
        <row r="908">
          <cell r="A908">
            <v>228176</v>
          </cell>
          <cell r="B908">
            <v>9228100</v>
          </cell>
        </row>
        <row r="909">
          <cell r="A909">
            <v>228179</v>
          </cell>
          <cell r="B909">
            <v>9228100</v>
          </cell>
        </row>
        <row r="910">
          <cell r="A910">
            <v>228190</v>
          </cell>
          <cell r="B910">
            <v>9228100</v>
          </cell>
        </row>
        <row r="911">
          <cell r="A911">
            <v>228199</v>
          </cell>
          <cell r="B911">
            <v>9228100</v>
          </cell>
        </row>
        <row r="912">
          <cell r="A912">
            <v>228210</v>
          </cell>
          <cell r="B912">
            <v>9228200</v>
          </cell>
        </row>
        <row r="913">
          <cell r="A913">
            <v>228290</v>
          </cell>
          <cell r="B913">
            <v>9228200</v>
          </cell>
        </row>
        <row r="914">
          <cell r="A914">
            <v>228299</v>
          </cell>
          <cell r="B914">
            <v>9228200</v>
          </cell>
        </row>
        <row r="915">
          <cell r="A915">
            <v>228304</v>
          </cell>
          <cell r="B915">
            <v>9228300</v>
          </cell>
        </row>
        <row r="916">
          <cell r="A916">
            <v>228305</v>
          </cell>
          <cell r="B916">
            <v>9228300</v>
          </cell>
        </row>
        <row r="917">
          <cell r="A917">
            <v>228306</v>
          </cell>
          <cell r="B917">
            <v>9228300</v>
          </cell>
        </row>
        <row r="918">
          <cell r="A918">
            <v>228312</v>
          </cell>
          <cell r="B918">
            <v>9228300</v>
          </cell>
        </row>
        <row r="919">
          <cell r="A919">
            <v>228313</v>
          </cell>
          <cell r="B919">
            <v>9228300</v>
          </cell>
        </row>
        <row r="920">
          <cell r="A920">
            <v>228314</v>
          </cell>
          <cell r="B920">
            <v>9228300</v>
          </cell>
        </row>
        <row r="921">
          <cell r="A921">
            <v>228326</v>
          </cell>
          <cell r="B921">
            <v>9228300</v>
          </cell>
        </row>
        <row r="922">
          <cell r="A922">
            <v>228338</v>
          </cell>
          <cell r="B922">
            <v>9228300</v>
          </cell>
        </row>
        <row r="923">
          <cell r="A923">
            <v>228341</v>
          </cell>
          <cell r="B923">
            <v>9228300</v>
          </cell>
        </row>
        <row r="924">
          <cell r="A924">
            <v>228342</v>
          </cell>
          <cell r="B924">
            <v>9228300</v>
          </cell>
        </row>
        <row r="925">
          <cell r="A925">
            <v>228343</v>
          </cell>
          <cell r="B925">
            <v>9228300</v>
          </cell>
        </row>
        <row r="926">
          <cell r="A926">
            <v>228346</v>
          </cell>
          <cell r="B926">
            <v>9228300</v>
          </cell>
        </row>
        <row r="927">
          <cell r="A927">
            <v>228348</v>
          </cell>
          <cell r="B927">
            <v>9228300</v>
          </cell>
        </row>
        <row r="928">
          <cell r="A928">
            <v>228354</v>
          </cell>
          <cell r="B928">
            <v>9228300</v>
          </cell>
        </row>
        <row r="929">
          <cell r="A929">
            <v>228355</v>
          </cell>
          <cell r="B929">
            <v>9228300</v>
          </cell>
        </row>
        <row r="930">
          <cell r="A930">
            <v>228361</v>
          </cell>
          <cell r="B930">
            <v>9228300</v>
          </cell>
        </row>
        <row r="931">
          <cell r="A931">
            <v>228362</v>
          </cell>
          <cell r="B931">
            <v>9228300</v>
          </cell>
        </row>
        <row r="932">
          <cell r="A932">
            <v>228363</v>
          </cell>
          <cell r="B932">
            <v>9228300</v>
          </cell>
        </row>
        <row r="933">
          <cell r="A933">
            <v>228364</v>
          </cell>
          <cell r="B933">
            <v>9228300</v>
          </cell>
        </row>
        <row r="934">
          <cell r="A934">
            <v>228365</v>
          </cell>
          <cell r="B934">
            <v>9228300</v>
          </cell>
        </row>
        <row r="935">
          <cell r="A935">
            <v>228366</v>
          </cell>
          <cell r="B935">
            <v>9228300</v>
          </cell>
        </row>
        <row r="936">
          <cell r="A936">
            <v>228367</v>
          </cell>
          <cell r="B936">
            <v>9228300</v>
          </cell>
        </row>
        <row r="937">
          <cell r="A937">
            <v>228368</v>
          </cell>
          <cell r="B937">
            <v>9228300</v>
          </cell>
        </row>
        <row r="938">
          <cell r="A938">
            <v>228369</v>
          </cell>
          <cell r="B938">
            <v>9228300</v>
          </cell>
        </row>
        <row r="939">
          <cell r="A939">
            <v>228371</v>
          </cell>
          <cell r="B939">
            <v>9228300</v>
          </cell>
        </row>
        <row r="940">
          <cell r="A940">
            <v>228372</v>
          </cell>
          <cell r="B940">
            <v>9228300</v>
          </cell>
        </row>
        <row r="941">
          <cell r="A941">
            <v>228373</v>
          </cell>
          <cell r="B941">
            <v>9228300</v>
          </cell>
        </row>
        <row r="942">
          <cell r="A942">
            <v>228374</v>
          </cell>
          <cell r="B942">
            <v>9228300</v>
          </cell>
        </row>
        <row r="943">
          <cell r="A943">
            <v>228375</v>
          </cell>
          <cell r="B943">
            <v>9228300</v>
          </cell>
        </row>
        <row r="944">
          <cell r="A944">
            <v>228376</v>
          </cell>
          <cell r="B944">
            <v>9228300</v>
          </cell>
        </row>
        <row r="945">
          <cell r="A945">
            <v>228377</v>
          </cell>
          <cell r="B945">
            <v>9228300</v>
          </cell>
        </row>
        <row r="946">
          <cell r="A946">
            <v>228380</v>
          </cell>
          <cell r="B946">
            <v>9228300</v>
          </cell>
        </row>
        <row r="947">
          <cell r="A947">
            <v>228381</v>
          </cell>
          <cell r="B947">
            <v>9228300</v>
          </cell>
        </row>
        <row r="948">
          <cell r="A948">
            <v>228385</v>
          </cell>
          <cell r="B948">
            <v>9228300</v>
          </cell>
        </row>
        <row r="949">
          <cell r="A949">
            <v>228393</v>
          </cell>
          <cell r="B949">
            <v>9228300</v>
          </cell>
        </row>
        <row r="950">
          <cell r="A950">
            <v>228395</v>
          </cell>
          <cell r="B950">
            <v>9228300</v>
          </cell>
        </row>
        <row r="951">
          <cell r="A951">
            <v>228396</v>
          </cell>
          <cell r="B951">
            <v>9228300</v>
          </cell>
        </row>
        <row r="952">
          <cell r="A952">
            <v>228397</v>
          </cell>
          <cell r="B952">
            <v>9228300</v>
          </cell>
        </row>
        <row r="953">
          <cell r="A953">
            <v>228398</v>
          </cell>
          <cell r="B953">
            <v>9228300</v>
          </cell>
        </row>
        <row r="954">
          <cell r="A954">
            <v>228399</v>
          </cell>
          <cell r="B954">
            <v>9228300</v>
          </cell>
        </row>
        <row r="955">
          <cell r="A955">
            <v>228473</v>
          </cell>
          <cell r="B955">
            <v>9228400</v>
          </cell>
        </row>
        <row r="956">
          <cell r="A956">
            <v>228474</v>
          </cell>
          <cell r="B956">
            <v>9228400</v>
          </cell>
        </row>
        <row r="957">
          <cell r="A957">
            <v>228475</v>
          </cell>
          <cell r="B957">
            <v>9228400</v>
          </cell>
        </row>
        <row r="958">
          <cell r="A958">
            <v>228476</v>
          </cell>
          <cell r="B958">
            <v>9228400</v>
          </cell>
        </row>
        <row r="959">
          <cell r="A959">
            <v>228500</v>
          </cell>
          <cell r="B959">
            <v>9228300</v>
          </cell>
        </row>
        <row r="960">
          <cell r="A960">
            <v>228570</v>
          </cell>
          <cell r="B960">
            <v>9228300</v>
          </cell>
        </row>
        <row r="961">
          <cell r="A961">
            <v>228583</v>
          </cell>
          <cell r="B961">
            <v>9228300</v>
          </cell>
        </row>
        <row r="962">
          <cell r="A962">
            <v>228584</v>
          </cell>
          <cell r="B962">
            <v>9228300</v>
          </cell>
        </row>
        <row r="963">
          <cell r="A963">
            <v>230100</v>
          </cell>
          <cell r="B963">
            <v>9230000</v>
          </cell>
        </row>
        <row r="964">
          <cell r="A964">
            <v>231020</v>
          </cell>
          <cell r="B964">
            <v>9231000</v>
          </cell>
        </row>
        <row r="965">
          <cell r="A965">
            <v>231050</v>
          </cell>
          <cell r="B965">
            <v>9231000</v>
          </cell>
        </row>
        <row r="966">
          <cell r="A966">
            <v>231051</v>
          </cell>
          <cell r="B966">
            <v>9231000</v>
          </cell>
        </row>
        <row r="967">
          <cell r="A967">
            <v>232100</v>
          </cell>
          <cell r="B967">
            <v>9232000</v>
          </cell>
        </row>
        <row r="968">
          <cell r="A968">
            <v>232110</v>
          </cell>
          <cell r="B968">
            <v>9232000</v>
          </cell>
        </row>
        <row r="969">
          <cell r="A969">
            <v>232155</v>
          </cell>
          <cell r="B969">
            <v>9232000</v>
          </cell>
        </row>
        <row r="970">
          <cell r="A970">
            <v>232156</v>
          </cell>
          <cell r="B970">
            <v>9232000</v>
          </cell>
        </row>
        <row r="971">
          <cell r="A971">
            <v>232201</v>
          </cell>
          <cell r="B971">
            <v>9232000</v>
          </cell>
        </row>
        <row r="972">
          <cell r="A972">
            <v>232202</v>
          </cell>
          <cell r="B972">
            <v>9232000</v>
          </cell>
        </row>
        <row r="973">
          <cell r="A973">
            <v>232204</v>
          </cell>
          <cell r="B973">
            <v>9232000</v>
          </cell>
        </row>
        <row r="974">
          <cell r="A974">
            <v>232205</v>
          </cell>
          <cell r="B974">
            <v>9232000</v>
          </cell>
        </row>
        <row r="975">
          <cell r="A975">
            <v>232220</v>
          </cell>
          <cell r="B975">
            <v>9232000</v>
          </cell>
        </row>
        <row r="976">
          <cell r="A976">
            <v>232263</v>
          </cell>
          <cell r="B976">
            <v>9232000</v>
          </cell>
        </row>
        <row r="977">
          <cell r="A977">
            <v>232270</v>
          </cell>
          <cell r="B977">
            <v>9232000</v>
          </cell>
        </row>
        <row r="978">
          <cell r="A978">
            <v>232293</v>
          </cell>
          <cell r="B978">
            <v>9232000</v>
          </cell>
        </row>
        <row r="979">
          <cell r="A979">
            <v>232350</v>
          </cell>
          <cell r="B979">
            <v>9232000</v>
          </cell>
        </row>
        <row r="980">
          <cell r="A980">
            <v>232407</v>
          </cell>
          <cell r="B980">
            <v>9232000</v>
          </cell>
        </row>
        <row r="981">
          <cell r="A981">
            <v>232408</v>
          </cell>
          <cell r="B981">
            <v>9232000</v>
          </cell>
        </row>
        <row r="982">
          <cell r="A982">
            <v>232420</v>
          </cell>
          <cell r="B982">
            <v>9232000</v>
          </cell>
        </row>
        <row r="983">
          <cell r="A983">
            <v>232425</v>
          </cell>
          <cell r="B983">
            <v>9232000</v>
          </cell>
        </row>
        <row r="984">
          <cell r="A984">
            <v>232430</v>
          </cell>
          <cell r="B984">
            <v>9232000</v>
          </cell>
        </row>
        <row r="985">
          <cell r="A985">
            <v>232440</v>
          </cell>
          <cell r="B985">
            <v>9232000</v>
          </cell>
        </row>
        <row r="986">
          <cell r="A986">
            <v>232445</v>
          </cell>
          <cell r="B986">
            <v>9232000</v>
          </cell>
        </row>
        <row r="987">
          <cell r="A987">
            <v>232460</v>
          </cell>
          <cell r="B987">
            <v>9232000</v>
          </cell>
        </row>
        <row r="988">
          <cell r="A988">
            <v>232490</v>
          </cell>
          <cell r="B988">
            <v>9232000</v>
          </cell>
        </row>
        <row r="989">
          <cell r="A989">
            <v>232500</v>
          </cell>
          <cell r="B989">
            <v>9232000</v>
          </cell>
        </row>
        <row r="990">
          <cell r="A990">
            <v>232505</v>
          </cell>
          <cell r="B990">
            <v>9232000</v>
          </cell>
        </row>
        <row r="991">
          <cell r="A991">
            <v>232510</v>
          </cell>
          <cell r="B991">
            <v>9232000</v>
          </cell>
        </row>
        <row r="992">
          <cell r="A992">
            <v>232520</v>
          </cell>
          <cell r="B992">
            <v>9232000</v>
          </cell>
        </row>
        <row r="993">
          <cell r="A993">
            <v>232530</v>
          </cell>
          <cell r="B993">
            <v>9232000</v>
          </cell>
        </row>
        <row r="994">
          <cell r="A994">
            <v>232540</v>
          </cell>
          <cell r="B994">
            <v>9232000</v>
          </cell>
        </row>
        <row r="995">
          <cell r="A995">
            <v>232550</v>
          </cell>
          <cell r="B995">
            <v>9232000</v>
          </cell>
        </row>
        <row r="996">
          <cell r="A996">
            <v>232585</v>
          </cell>
          <cell r="B996">
            <v>9232000</v>
          </cell>
        </row>
        <row r="997">
          <cell r="A997">
            <v>232588</v>
          </cell>
          <cell r="B997">
            <v>9232000</v>
          </cell>
        </row>
        <row r="998">
          <cell r="A998">
            <v>232591</v>
          </cell>
          <cell r="B998">
            <v>9232000</v>
          </cell>
        </row>
        <row r="999">
          <cell r="A999">
            <v>232610</v>
          </cell>
          <cell r="B999">
            <v>9232000</v>
          </cell>
        </row>
        <row r="1000">
          <cell r="A1000">
            <v>232620</v>
          </cell>
          <cell r="B1000">
            <v>9232000</v>
          </cell>
        </row>
        <row r="1001">
          <cell r="A1001">
            <v>232623</v>
          </cell>
          <cell r="B1001">
            <v>9232000</v>
          </cell>
        </row>
        <row r="1002">
          <cell r="A1002">
            <v>232624</v>
          </cell>
          <cell r="B1002">
            <v>9232000</v>
          </cell>
        </row>
        <row r="1003">
          <cell r="A1003">
            <v>232626</v>
          </cell>
          <cell r="B1003">
            <v>9232000</v>
          </cell>
        </row>
        <row r="1004">
          <cell r="A1004">
            <v>232629</v>
          </cell>
          <cell r="B1004">
            <v>9232000</v>
          </cell>
        </row>
        <row r="1005">
          <cell r="A1005">
            <v>232630</v>
          </cell>
          <cell r="B1005">
            <v>9232000</v>
          </cell>
        </row>
        <row r="1006">
          <cell r="A1006">
            <v>232634</v>
          </cell>
          <cell r="B1006">
            <v>9232000</v>
          </cell>
        </row>
        <row r="1007">
          <cell r="A1007">
            <v>232636</v>
          </cell>
          <cell r="B1007">
            <v>9232000</v>
          </cell>
        </row>
        <row r="1008">
          <cell r="A1008">
            <v>232637</v>
          </cell>
          <cell r="B1008">
            <v>9232000</v>
          </cell>
        </row>
        <row r="1009">
          <cell r="A1009">
            <v>232638</v>
          </cell>
          <cell r="B1009">
            <v>9232000</v>
          </cell>
        </row>
        <row r="1010">
          <cell r="A1010">
            <v>232639</v>
          </cell>
          <cell r="B1010">
            <v>9232000</v>
          </cell>
        </row>
        <row r="1011">
          <cell r="A1011">
            <v>232640</v>
          </cell>
          <cell r="B1011">
            <v>9232000</v>
          </cell>
        </row>
        <row r="1012">
          <cell r="A1012">
            <v>232641</v>
          </cell>
          <cell r="B1012">
            <v>9232000</v>
          </cell>
        </row>
        <row r="1013">
          <cell r="A1013">
            <v>232642</v>
          </cell>
          <cell r="B1013">
            <v>9232000</v>
          </cell>
        </row>
        <row r="1014">
          <cell r="A1014">
            <v>232645</v>
          </cell>
          <cell r="B1014">
            <v>9232000</v>
          </cell>
        </row>
        <row r="1015">
          <cell r="A1015">
            <v>232646</v>
          </cell>
          <cell r="B1015">
            <v>9232000</v>
          </cell>
        </row>
        <row r="1016">
          <cell r="A1016">
            <v>232647</v>
          </cell>
          <cell r="B1016">
            <v>9232000</v>
          </cell>
        </row>
        <row r="1017">
          <cell r="A1017">
            <v>232649</v>
          </cell>
          <cell r="B1017">
            <v>9232000</v>
          </cell>
        </row>
        <row r="1018">
          <cell r="A1018">
            <v>232650</v>
          </cell>
          <cell r="B1018">
            <v>9232000</v>
          </cell>
        </row>
        <row r="1019">
          <cell r="A1019">
            <v>232651</v>
          </cell>
          <cell r="B1019">
            <v>9232000</v>
          </cell>
        </row>
        <row r="1020">
          <cell r="A1020">
            <v>232653</v>
          </cell>
          <cell r="B1020">
            <v>9232000</v>
          </cell>
        </row>
        <row r="1021">
          <cell r="A1021">
            <v>232655</v>
          </cell>
          <cell r="B1021">
            <v>9232000</v>
          </cell>
        </row>
        <row r="1022">
          <cell r="A1022">
            <v>232656</v>
          </cell>
          <cell r="B1022">
            <v>9232000</v>
          </cell>
        </row>
        <row r="1023">
          <cell r="A1023">
            <v>232657</v>
          </cell>
          <cell r="B1023">
            <v>9232000</v>
          </cell>
        </row>
        <row r="1024">
          <cell r="A1024">
            <v>232658</v>
          </cell>
          <cell r="B1024">
            <v>9232000</v>
          </cell>
        </row>
        <row r="1025">
          <cell r="A1025">
            <v>232659</v>
          </cell>
          <cell r="B1025">
            <v>9232000</v>
          </cell>
        </row>
        <row r="1026">
          <cell r="A1026">
            <v>232660</v>
          </cell>
          <cell r="B1026">
            <v>9232000</v>
          </cell>
        </row>
        <row r="1027">
          <cell r="A1027">
            <v>232665</v>
          </cell>
          <cell r="B1027">
            <v>9232000</v>
          </cell>
        </row>
        <row r="1028">
          <cell r="A1028">
            <v>232670</v>
          </cell>
          <cell r="B1028">
            <v>9232000</v>
          </cell>
        </row>
        <row r="1029">
          <cell r="A1029">
            <v>232671</v>
          </cell>
          <cell r="B1029">
            <v>9232000</v>
          </cell>
        </row>
        <row r="1030">
          <cell r="A1030">
            <v>232675</v>
          </cell>
          <cell r="B1030">
            <v>9232000</v>
          </cell>
        </row>
        <row r="1031">
          <cell r="A1031">
            <v>232676</v>
          </cell>
          <cell r="B1031">
            <v>9232000</v>
          </cell>
        </row>
        <row r="1032">
          <cell r="A1032">
            <v>232680</v>
          </cell>
          <cell r="B1032">
            <v>9232000</v>
          </cell>
        </row>
        <row r="1033">
          <cell r="A1033">
            <v>232685</v>
          </cell>
          <cell r="B1033">
            <v>9232000</v>
          </cell>
        </row>
        <row r="1034">
          <cell r="A1034">
            <v>232690</v>
          </cell>
          <cell r="B1034">
            <v>9232000</v>
          </cell>
        </row>
        <row r="1035">
          <cell r="A1035">
            <v>232691</v>
          </cell>
          <cell r="B1035">
            <v>9232000</v>
          </cell>
        </row>
        <row r="1036">
          <cell r="A1036">
            <v>232692</v>
          </cell>
          <cell r="B1036">
            <v>9232000</v>
          </cell>
        </row>
        <row r="1037">
          <cell r="A1037">
            <v>232693</v>
          </cell>
          <cell r="B1037">
            <v>9232000</v>
          </cell>
        </row>
        <row r="1038">
          <cell r="A1038">
            <v>232694</v>
          </cell>
          <cell r="B1038">
            <v>9232000</v>
          </cell>
        </row>
        <row r="1039">
          <cell r="A1039">
            <v>232698</v>
          </cell>
          <cell r="B1039">
            <v>9232000</v>
          </cell>
        </row>
        <row r="1040">
          <cell r="A1040">
            <v>232700</v>
          </cell>
          <cell r="B1040">
            <v>9232000</v>
          </cell>
        </row>
        <row r="1041">
          <cell r="A1041">
            <v>232701</v>
          </cell>
          <cell r="B1041">
            <v>9232000</v>
          </cell>
        </row>
        <row r="1042">
          <cell r="A1042">
            <v>232702</v>
          </cell>
          <cell r="B1042">
            <v>9232000</v>
          </cell>
        </row>
        <row r="1043">
          <cell r="A1043">
            <v>232703</v>
          </cell>
          <cell r="B1043">
            <v>9232000</v>
          </cell>
        </row>
        <row r="1044">
          <cell r="A1044">
            <v>232704</v>
          </cell>
          <cell r="B1044">
            <v>9232000</v>
          </cell>
        </row>
        <row r="1045">
          <cell r="A1045">
            <v>232707</v>
          </cell>
          <cell r="B1045">
            <v>9232000</v>
          </cell>
        </row>
        <row r="1046">
          <cell r="A1046">
            <v>232708</v>
          </cell>
          <cell r="B1046">
            <v>9232000</v>
          </cell>
        </row>
        <row r="1047">
          <cell r="A1047">
            <v>232709</v>
          </cell>
          <cell r="B1047">
            <v>9232000</v>
          </cell>
        </row>
        <row r="1048">
          <cell r="A1048">
            <v>232710</v>
          </cell>
          <cell r="B1048">
            <v>9232000</v>
          </cell>
        </row>
        <row r="1049">
          <cell r="A1049">
            <v>232711</v>
          </cell>
          <cell r="B1049">
            <v>9232000</v>
          </cell>
        </row>
        <row r="1050">
          <cell r="A1050">
            <v>232712</v>
          </cell>
          <cell r="B1050">
            <v>9232000</v>
          </cell>
        </row>
        <row r="1051">
          <cell r="A1051">
            <v>232713</v>
          </cell>
          <cell r="B1051">
            <v>9232000</v>
          </cell>
        </row>
        <row r="1052">
          <cell r="A1052">
            <v>232714</v>
          </cell>
          <cell r="B1052">
            <v>9232000</v>
          </cell>
        </row>
        <row r="1053">
          <cell r="A1053">
            <v>232715</v>
          </cell>
          <cell r="B1053">
            <v>9232000</v>
          </cell>
        </row>
        <row r="1054">
          <cell r="A1054">
            <v>232716</v>
          </cell>
          <cell r="B1054">
            <v>9232000</v>
          </cell>
        </row>
        <row r="1055">
          <cell r="A1055">
            <v>232718</v>
          </cell>
          <cell r="B1055">
            <v>9232000</v>
          </cell>
        </row>
        <row r="1056">
          <cell r="A1056">
            <v>232719</v>
          </cell>
          <cell r="B1056">
            <v>9232000</v>
          </cell>
        </row>
        <row r="1057">
          <cell r="A1057">
            <v>232720</v>
          </cell>
          <cell r="B1057">
            <v>9232000</v>
          </cell>
        </row>
        <row r="1058">
          <cell r="A1058">
            <v>232721</v>
          </cell>
          <cell r="B1058">
            <v>9232000</v>
          </cell>
        </row>
        <row r="1059">
          <cell r="A1059">
            <v>232723</v>
          </cell>
          <cell r="B1059">
            <v>9232000</v>
          </cell>
        </row>
        <row r="1060">
          <cell r="A1060">
            <v>232724</v>
          </cell>
          <cell r="B1060">
            <v>9232000</v>
          </cell>
        </row>
        <row r="1061">
          <cell r="A1061">
            <v>232725</v>
          </cell>
          <cell r="B1061">
            <v>9232000</v>
          </cell>
        </row>
        <row r="1062">
          <cell r="A1062">
            <v>232726</v>
          </cell>
          <cell r="B1062">
            <v>9232000</v>
          </cell>
        </row>
        <row r="1063">
          <cell r="A1063">
            <v>232727</v>
          </cell>
          <cell r="B1063">
            <v>9232000</v>
          </cell>
        </row>
        <row r="1064">
          <cell r="A1064">
            <v>232728</v>
          </cell>
          <cell r="B1064">
            <v>9232000</v>
          </cell>
        </row>
        <row r="1065">
          <cell r="A1065">
            <v>232729</v>
          </cell>
          <cell r="B1065">
            <v>9232000</v>
          </cell>
        </row>
        <row r="1066">
          <cell r="A1066">
            <v>232730</v>
          </cell>
          <cell r="B1066">
            <v>9232000</v>
          </cell>
        </row>
        <row r="1067">
          <cell r="A1067">
            <v>232731</v>
          </cell>
          <cell r="B1067">
            <v>9232000</v>
          </cell>
        </row>
        <row r="1068">
          <cell r="A1068">
            <v>232732</v>
          </cell>
          <cell r="B1068">
            <v>9232000</v>
          </cell>
        </row>
        <row r="1069">
          <cell r="A1069">
            <v>232734</v>
          </cell>
          <cell r="B1069">
            <v>9232000</v>
          </cell>
        </row>
        <row r="1070">
          <cell r="A1070">
            <v>232735</v>
          </cell>
          <cell r="B1070">
            <v>9232000</v>
          </cell>
        </row>
        <row r="1071">
          <cell r="A1071">
            <v>232736</v>
          </cell>
          <cell r="B1071">
            <v>9232000</v>
          </cell>
        </row>
        <row r="1072">
          <cell r="A1072">
            <v>232737</v>
          </cell>
          <cell r="B1072">
            <v>9232000</v>
          </cell>
        </row>
        <row r="1073">
          <cell r="A1073">
            <v>232738</v>
          </cell>
          <cell r="B1073">
            <v>9232000</v>
          </cell>
        </row>
        <row r="1074">
          <cell r="A1074">
            <v>232739</v>
          </cell>
          <cell r="B1074">
            <v>9232000</v>
          </cell>
        </row>
        <row r="1075">
          <cell r="A1075">
            <v>232740</v>
          </cell>
          <cell r="B1075">
            <v>9232000</v>
          </cell>
        </row>
        <row r="1076">
          <cell r="A1076">
            <v>232741</v>
          </cell>
          <cell r="B1076">
            <v>9232000</v>
          </cell>
        </row>
        <row r="1077">
          <cell r="A1077">
            <v>232742</v>
          </cell>
          <cell r="B1077">
            <v>9232000</v>
          </cell>
        </row>
        <row r="1078">
          <cell r="A1078">
            <v>232743</v>
          </cell>
          <cell r="B1078">
            <v>9232000</v>
          </cell>
        </row>
        <row r="1079">
          <cell r="A1079">
            <v>232744</v>
          </cell>
          <cell r="B1079">
            <v>9232000</v>
          </cell>
        </row>
        <row r="1080">
          <cell r="A1080">
            <v>232750</v>
          </cell>
          <cell r="B1080">
            <v>9232000</v>
          </cell>
        </row>
        <row r="1081">
          <cell r="A1081">
            <v>232753</v>
          </cell>
          <cell r="B1081">
            <v>9232000</v>
          </cell>
        </row>
        <row r="1082">
          <cell r="A1082">
            <v>232755</v>
          </cell>
          <cell r="B1082">
            <v>9232000</v>
          </cell>
        </row>
        <row r="1083">
          <cell r="A1083">
            <v>232756</v>
          </cell>
          <cell r="B1083">
            <v>9232000</v>
          </cell>
        </row>
        <row r="1084">
          <cell r="A1084">
            <v>232757</v>
          </cell>
          <cell r="B1084">
            <v>9232000</v>
          </cell>
        </row>
        <row r="1085">
          <cell r="A1085">
            <v>232760</v>
          </cell>
          <cell r="B1085">
            <v>9232000</v>
          </cell>
        </row>
        <row r="1086">
          <cell r="A1086">
            <v>232762</v>
          </cell>
          <cell r="B1086">
            <v>9232000</v>
          </cell>
        </row>
        <row r="1087">
          <cell r="A1087">
            <v>232763</v>
          </cell>
          <cell r="B1087">
            <v>9232000</v>
          </cell>
        </row>
        <row r="1088">
          <cell r="A1088">
            <v>232764</v>
          </cell>
          <cell r="B1088">
            <v>9232000</v>
          </cell>
        </row>
        <row r="1089">
          <cell r="A1089">
            <v>232765</v>
          </cell>
          <cell r="B1089">
            <v>9232000</v>
          </cell>
        </row>
        <row r="1090">
          <cell r="A1090">
            <v>232770</v>
          </cell>
          <cell r="B1090">
            <v>9232000</v>
          </cell>
        </row>
        <row r="1091">
          <cell r="A1091">
            <v>232771</v>
          </cell>
          <cell r="B1091">
            <v>9232000</v>
          </cell>
        </row>
        <row r="1092">
          <cell r="A1092">
            <v>232772</v>
          </cell>
          <cell r="B1092">
            <v>9232000</v>
          </cell>
        </row>
        <row r="1093">
          <cell r="A1093">
            <v>232773</v>
          </cell>
          <cell r="B1093">
            <v>9232000</v>
          </cell>
        </row>
        <row r="1094">
          <cell r="A1094">
            <v>232775</v>
          </cell>
          <cell r="B1094">
            <v>9232000</v>
          </cell>
        </row>
        <row r="1095">
          <cell r="A1095">
            <v>232780</v>
          </cell>
          <cell r="B1095">
            <v>9232000</v>
          </cell>
        </row>
        <row r="1096">
          <cell r="A1096">
            <v>232785</v>
          </cell>
          <cell r="B1096">
            <v>9232000</v>
          </cell>
        </row>
        <row r="1097">
          <cell r="A1097">
            <v>232790</v>
          </cell>
          <cell r="B1097">
            <v>9232000</v>
          </cell>
        </row>
        <row r="1098">
          <cell r="A1098">
            <v>232800</v>
          </cell>
          <cell r="B1098">
            <v>9232000</v>
          </cell>
        </row>
        <row r="1099">
          <cell r="A1099">
            <v>232801</v>
          </cell>
          <cell r="B1099">
            <v>9232000</v>
          </cell>
        </row>
        <row r="1100">
          <cell r="A1100">
            <v>232802</v>
          </cell>
          <cell r="B1100">
            <v>9232000</v>
          </cell>
        </row>
        <row r="1101">
          <cell r="A1101">
            <v>232803</v>
          </cell>
          <cell r="B1101">
            <v>9232000</v>
          </cell>
        </row>
        <row r="1102">
          <cell r="A1102">
            <v>232805</v>
          </cell>
          <cell r="B1102">
            <v>9232000</v>
          </cell>
        </row>
        <row r="1103">
          <cell r="A1103">
            <v>232806</v>
          </cell>
          <cell r="B1103">
            <v>9232000</v>
          </cell>
        </row>
        <row r="1104">
          <cell r="A1104">
            <v>232807</v>
          </cell>
          <cell r="B1104">
            <v>9232000</v>
          </cell>
        </row>
        <row r="1105">
          <cell r="A1105">
            <v>232810</v>
          </cell>
          <cell r="B1105">
            <v>9232000</v>
          </cell>
        </row>
        <row r="1106">
          <cell r="A1106">
            <v>232814</v>
          </cell>
          <cell r="B1106">
            <v>9232000</v>
          </cell>
        </row>
        <row r="1107">
          <cell r="A1107">
            <v>232815</v>
          </cell>
          <cell r="B1107">
            <v>9232000</v>
          </cell>
        </row>
        <row r="1108">
          <cell r="A1108">
            <v>232820</v>
          </cell>
          <cell r="B1108">
            <v>9232000</v>
          </cell>
        </row>
        <row r="1109">
          <cell r="A1109">
            <v>232825</v>
          </cell>
          <cell r="B1109">
            <v>9232000</v>
          </cell>
        </row>
        <row r="1110">
          <cell r="A1110">
            <v>232830</v>
          </cell>
          <cell r="B1110">
            <v>9232000</v>
          </cell>
        </row>
        <row r="1111">
          <cell r="A1111">
            <v>232831</v>
          </cell>
          <cell r="B1111">
            <v>9232000</v>
          </cell>
        </row>
        <row r="1112">
          <cell r="A1112">
            <v>232833</v>
          </cell>
          <cell r="B1112">
            <v>9232000</v>
          </cell>
        </row>
        <row r="1113">
          <cell r="A1113">
            <v>232834</v>
          </cell>
          <cell r="B1113">
            <v>9232000</v>
          </cell>
        </row>
        <row r="1114">
          <cell r="A1114">
            <v>232835</v>
          </cell>
          <cell r="B1114">
            <v>9232000</v>
          </cell>
        </row>
        <row r="1115">
          <cell r="A1115">
            <v>232838</v>
          </cell>
          <cell r="B1115">
            <v>9232000</v>
          </cell>
        </row>
        <row r="1116">
          <cell r="A1116">
            <v>232839</v>
          </cell>
          <cell r="B1116">
            <v>9232000</v>
          </cell>
        </row>
        <row r="1117">
          <cell r="A1117">
            <v>232842</v>
          </cell>
          <cell r="B1117">
            <v>9232000</v>
          </cell>
        </row>
        <row r="1118">
          <cell r="A1118">
            <v>232844</v>
          </cell>
          <cell r="B1118">
            <v>9232000</v>
          </cell>
        </row>
        <row r="1119">
          <cell r="A1119">
            <v>232850</v>
          </cell>
          <cell r="B1119">
            <v>9232000</v>
          </cell>
        </row>
        <row r="1120">
          <cell r="A1120">
            <v>232902</v>
          </cell>
          <cell r="B1120">
            <v>9232000</v>
          </cell>
        </row>
        <row r="1121">
          <cell r="A1121">
            <v>232920</v>
          </cell>
          <cell r="B1121">
            <v>9232000</v>
          </cell>
        </row>
        <row r="1122">
          <cell r="A1122">
            <v>232921</v>
          </cell>
          <cell r="B1122">
            <v>9232000</v>
          </cell>
        </row>
        <row r="1123">
          <cell r="A1123">
            <v>232960</v>
          </cell>
          <cell r="B1123">
            <v>9232000</v>
          </cell>
        </row>
        <row r="1124">
          <cell r="A1124">
            <v>232961</v>
          </cell>
          <cell r="B1124">
            <v>9232000</v>
          </cell>
        </row>
        <row r="1125">
          <cell r="A1125">
            <v>233100</v>
          </cell>
          <cell r="B1125">
            <v>9233000</v>
          </cell>
        </row>
        <row r="1126">
          <cell r="A1126">
            <v>233200</v>
          </cell>
          <cell r="B1126">
            <v>9233000</v>
          </cell>
        </row>
        <row r="1127">
          <cell r="A1127">
            <v>234130</v>
          </cell>
          <cell r="B1127">
            <v>9234000</v>
          </cell>
        </row>
        <row r="1128">
          <cell r="A1128">
            <v>234135</v>
          </cell>
          <cell r="B1128">
            <v>9234000</v>
          </cell>
        </row>
        <row r="1129">
          <cell r="A1129">
            <v>234160</v>
          </cell>
          <cell r="B1129">
            <v>9234000</v>
          </cell>
        </row>
        <row r="1130">
          <cell r="A1130">
            <v>234180</v>
          </cell>
          <cell r="B1130">
            <v>9234000</v>
          </cell>
        </row>
        <row r="1131">
          <cell r="A1131">
            <v>234190</v>
          </cell>
          <cell r="B1131">
            <v>9234000</v>
          </cell>
        </row>
        <row r="1132">
          <cell r="A1132">
            <v>234200</v>
          </cell>
          <cell r="B1132">
            <v>9234000</v>
          </cell>
        </row>
        <row r="1133">
          <cell r="A1133">
            <v>234300</v>
          </cell>
          <cell r="B1133">
            <v>9234000</v>
          </cell>
        </row>
        <row r="1134">
          <cell r="A1134">
            <v>234302</v>
          </cell>
          <cell r="B1134">
            <v>9234000</v>
          </cell>
        </row>
        <row r="1135">
          <cell r="A1135">
            <v>234303</v>
          </cell>
          <cell r="B1135">
            <v>9234000</v>
          </cell>
        </row>
        <row r="1136">
          <cell r="A1136">
            <v>234305</v>
          </cell>
          <cell r="B1136">
            <v>9234000</v>
          </cell>
        </row>
        <row r="1137">
          <cell r="A1137">
            <v>234310</v>
          </cell>
          <cell r="B1137">
            <v>9234000</v>
          </cell>
        </row>
        <row r="1138">
          <cell r="A1138">
            <v>234320</v>
          </cell>
          <cell r="B1138">
            <v>9234000</v>
          </cell>
        </row>
        <row r="1139">
          <cell r="A1139">
            <v>234330</v>
          </cell>
          <cell r="B1139">
            <v>9234000</v>
          </cell>
        </row>
        <row r="1140">
          <cell r="A1140">
            <v>234500</v>
          </cell>
          <cell r="B1140">
            <v>9234000</v>
          </cell>
        </row>
        <row r="1141">
          <cell r="A1141">
            <v>234700</v>
          </cell>
          <cell r="B1141">
            <v>9234000</v>
          </cell>
        </row>
        <row r="1142">
          <cell r="A1142">
            <v>234760</v>
          </cell>
          <cell r="B1142">
            <v>9234000</v>
          </cell>
        </row>
        <row r="1143">
          <cell r="A1143">
            <v>234770</v>
          </cell>
          <cell r="B1143">
            <v>9234000</v>
          </cell>
        </row>
        <row r="1144">
          <cell r="A1144">
            <v>234810</v>
          </cell>
          <cell r="B1144">
            <v>9234000</v>
          </cell>
        </row>
        <row r="1145">
          <cell r="A1145">
            <v>234850</v>
          </cell>
          <cell r="B1145">
            <v>9234000</v>
          </cell>
        </row>
        <row r="1146">
          <cell r="A1146">
            <v>234900</v>
          </cell>
          <cell r="B1146">
            <v>9234000</v>
          </cell>
        </row>
        <row r="1147">
          <cell r="A1147">
            <v>234901</v>
          </cell>
          <cell r="B1147">
            <v>9234000</v>
          </cell>
        </row>
        <row r="1148">
          <cell r="A1148">
            <v>234902</v>
          </cell>
          <cell r="B1148">
            <v>9234000</v>
          </cell>
        </row>
        <row r="1149">
          <cell r="A1149">
            <v>234916</v>
          </cell>
          <cell r="B1149">
            <v>9234000</v>
          </cell>
        </row>
        <row r="1150">
          <cell r="A1150">
            <v>235020</v>
          </cell>
          <cell r="B1150">
            <v>9235000</v>
          </cell>
        </row>
        <row r="1151">
          <cell r="A1151">
            <v>236010</v>
          </cell>
          <cell r="B1151">
            <v>9236000</v>
          </cell>
        </row>
        <row r="1152">
          <cell r="A1152">
            <v>236015</v>
          </cell>
          <cell r="B1152">
            <v>9236000</v>
          </cell>
        </row>
        <row r="1153">
          <cell r="A1153">
            <v>236020</v>
          </cell>
          <cell r="B1153">
            <v>9236000</v>
          </cell>
        </row>
        <row r="1154">
          <cell r="A1154">
            <v>236021</v>
          </cell>
          <cell r="B1154">
            <v>9236000</v>
          </cell>
        </row>
        <row r="1155">
          <cell r="A1155">
            <v>236030</v>
          </cell>
          <cell r="B1155">
            <v>9236000</v>
          </cell>
        </row>
        <row r="1156">
          <cell r="A1156">
            <v>236031</v>
          </cell>
          <cell r="B1156">
            <v>9236000</v>
          </cell>
        </row>
        <row r="1157">
          <cell r="A1157">
            <v>236032</v>
          </cell>
          <cell r="B1157">
            <v>9236000</v>
          </cell>
        </row>
        <row r="1158">
          <cell r="A1158">
            <v>236033</v>
          </cell>
          <cell r="B1158">
            <v>9236000</v>
          </cell>
        </row>
        <row r="1159">
          <cell r="A1159">
            <v>236034</v>
          </cell>
          <cell r="B1159">
            <v>9236000</v>
          </cell>
        </row>
        <row r="1160">
          <cell r="A1160">
            <v>236035</v>
          </cell>
          <cell r="B1160">
            <v>9236000</v>
          </cell>
        </row>
        <row r="1161">
          <cell r="A1161">
            <v>236037</v>
          </cell>
          <cell r="B1161">
            <v>9236000</v>
          </cell>
        </row>
        <row r="1162">
          <cell r="A1162">
            <v>236038</v>
          </cell>
          <cell r="B1162">
            <v>9236000</v>
          </cell>
        </row>
        <row r="1163">
          <cell r="A1163">
            <v>236039</v>
          </cell>
          <cell r="B1163">
            <v>9236000</v>
          </cell>
        </row>
        <row r="1164">
          <cell r="A1164">
            <v>236040</v>
          </cell>
          <cell r="B1164">
            <v>9236000</v>
          </cell>
        </row>
        <row r="1165">
          <cell r="A1165">
            <v>236041</v>
          </cell>
          <cell r="B1165">
            <v>9236000</v>
          </cell>
        </row>
        <row r="1166">
          <cell r="A1166">
            <v>236042</v>
          </cell>
          <cell r="B1166">
            <v>9236000</v>
          </cell>
        </row>
        <row r="1167">
          <cell r="A1167">
            <v>236043</v>
          </cell>
          <cell r="B1167">
            <v>9236000</v>
          </cell>
        </row>
        <row r="1168">
          <cell r="A1168">
            <v>236044</v>
          </cell>
          <cell r="B1168">
            <v>9236000</v>
          </cell>
        </row>
        <row r="1169">
          <cell r="A1169">
            <v>236045</v>
          </cell>
          <cell r="B1169">
            <v>9236000</v>
          </cell>
        </row>
        <row r="1170">
          <cell r="A1170">
            <v>236046</v>
          </cell>
          <cell r="B1170">
            <v>9236000</v>
          </cell>
        </row>
        <row r="1171">
          <cell r="A1171">
            <v>236048</v>
          </cell>
          <cell r="B1171">
            <v>9236000</v>
          </cell>
        </row>
        <row r="1172">
          <cell r="A1172">
            <v>236049</v>
          </cell>
          <cell r="B1172">
            <v>9236000</v>
          </cell>
        </row>
        <row r="1173">
          <cell r="A1173">
            <v>236050</v>
          </cell>
          <cell r="B1173">
            <v>9236000</v>
          </cell>
        </row>
        <row r="1174">
          <cell r="A1174">
            <v>236051</v>
          </cell>
          <cell r="B1174">
            <v>9236000</v>
          </cell>
        </row>
        <row r="1175">
          <cell r="A1175">
            <v>236052</v>
          </cell>
          <cell r="B1175">
            <v>9236000</v>
          </cell>
        </row>
        <row r="1176">
          <cell r="A1176">
            <v>236053</v>
          </cell>
          <cell r="B1176">
            <v>9236000</v>
          </cell>
        </row>
        <row r="1177">
          <cell r="A1177">
            <v>236054</v>
          </cell>
          <cell r="B1177">
            <v>9236000</v>
          </cell>
        </row>
        <row r="1178">
          <cell r="A1178">
            <v>236056</v>
          </cell>
          <cell r="B1178">
            <v>9236000</v>
          </cell>
        </row>
        <row r="1179">
          <cell r="A1179">
            <v>236057</v>
          </cell>
          <cell r="B1179">
            <v>9236000</v>
          </cell>
        </row>
        <row r="1180">
          <cell r="A1180">
            <v>236058</v>
          </cell>
          <cell r="B1180">
            <v>9236000</v>
          </cell>
        </row>
        <row r="1181">
          <cell r="A1181">
            <v>236059</v>
          </cell>
          <cell r="B1181">
            <v>9236000</v>
          </cell>
        </row>
        <row r="1182">
          <cell r="A1182">
            <v>236060</v>
          </cell>
          <cell r="B1182">
            <v>9236000</v>
          </cell>
        </row>
        <row r="1183">
          <cell r="A1183">
            <v>236061</v>
          </cell>
          <cell r="B1183">
            <v>9236000</v>
          </cell>
        </row>
        <row r="1184">
          <cell r="A1184">
            <v>236062</v>
          </cell>
          <cell r="B1184">
            <v>9236000</v>
          </cell>
        </row>
        <row r="1185">
          <cell r="A1185">
            <v>236063</v>
          </cell>
          <cell r="B1185">
            <v>9236000</v>
          </cell>
        </row>
        <row r="1186">
          <cell r="A1186">
            <v>236064</v>
          </cell>
          <cell r="B1186">
            <v>9236000</v>
          </cell>
        </row>
        <row r="1187">
          <cell r="A1187">
            <v>236065</v>
          </cell>
          <cell r="B1187">
            <v>9236000</v>
          </cell>
        </row>
        <row r="1188">
          <cell r="A1188">
            <v>236066</v>
          </cell>
          <cell r="B1188">
            <v>9236000</v>
          </cell>
        </row>
        <row r="1189">
          <cell r="A1189">
            <v>236068</v>
          </cell>
          <cell r="B1189">
            <v>9236000</v>
          </cell>
        </row>
        <row r="1190">
          <cell r="A1190">
            <v>236069</v>
          </cell>
          <cell r="B1190">
            <v>9236000</v>
          </cell>
        </row>
        <row r="1191">
          <cell r="A1191">
            <v>236070</v>
          </cell>
          <cell r="B1191">
            <v>9236000</v>
          </cell>
        </row>
        <row r="1192">
          <cell r="A1192">
            <v>236071</v>
          </cell>
          <cell r="B1192">
            <v>9236000</v>
          </cell>
        </row>
        <row r="1193">
          <cell r="A1193">
            <v>236072</v>
          </cell>
          <cell r="B1193">
            <v>9236000</v>
          </cell>
        </row>
        <row r="1194">
          <cell r="A1194">
            <v>236074</v>
          </cell>
          <cell r="B1194">
            <v>9236000</v>
          </cell>
        </row>
        <row r="1195">
          <cell r="A1195">
            <v>236076</v>
          </cell>
          <cell r="B1195">
            <v>9236000</v>
          </cell>
        </row>
        <row r="1196">
          <cell r="A1196">
            <v>236079</v>
          </cell>
          <cell r="B1196">
            <v>9236000</v>
          </cell>
        </row>
        <row r="1197">
          <cell r="A1197">
            <v>236081</v>
          </cell>
          <cell r="B1197">
            <v>9236000</v>
          </cell>
        </row>
        <row r="1198">
          <cell r="A1198">
            <v>236082</v>
          </cell>
          <cell r="B1198">
            <v>9236000</v>
          </cell>
        </row>
        <row r="1199">
          <cell r="A1199">
            <v>236083</v>
          </cell>
          <cell r="B1199">
            <v>9236000</v>
          </cell>
        </row>
        <row r="1200">
          <cell r="A1200">
            <v>236084</v>
          </cell>
          <cell r="B1200">
            <v>9236000</v>
          </cell>
        </row>
        <row r="1201">
          <cell r="A1201">
            <v>236085</v>
          </cell>
          <cell r="B1201">
            <v>9236000</v>
          </cell>
        </row>
        <row r="1202">
          <cell r="A1202">
            <v>236100</v>
          </cell>
          <cell r="B1202">
            <v>9236000</v>
          </cell>
        </row>
        <row r="1203">
          <cell r="A1203">
            <v>236110</v>
          </cell>
          <cell r="B1203">
            <v>9236000</v>
          </cell>
        </row>
        <row r="1204">
          <cell r="A1204">
            <v>236200</v>
          </cell>
          <cell r="B1204">
            <v>9236000</v>
          </cell>
        </row>
        <row r="1205">
          <cell r="A1205">
            <v>236210</v>
          </cell>
          <cell r="B1205">
            <v>9236000</v>
          </cell>
        </row>
        <row r="1206">
          <cell r="A1206">
            <v>236250</v>
          </cell>
          <cell r="B1206">
            <v>9236000</v>
          </cell>
        </row>
        <row r="1207">
          <cell r="A1207">
            <v>236251</v>
          </cell>
          <cell r="B1207">
            <v>9236000</v>
          </cell>
        </row>
        <row r="1208">
          <cell r="A1208">
            <v>236251</v>
          </cell>
          <cell r="B1208">
            <v>9236000</v>
          </cell>
        </row>
        <row r="1209">
          <cell r="A1209">
            <v>236255</v>
          </cell>
          <cell r="B1209">
            <v>9236000</v>
          </cell>
        </row>
        <row r="1210">
          <cell r="A1210">
            <v>236256</v>
          </cell>
          <cell r="B1210">
            <v>9236000</v>
          </cell>
        </row>
        <row r="1211">
          <cell r="A1211">
            <v>236257</v>
          </cell>
          <cell r="B1211">
            <v>9236000</v>
          </cell>
        </row>
        <row r="1212">
          <cell r="A1212">
            <v>236258</v>
          </cell>
          <cell r="B1212">
            <v>9236000</v>
          </cell>
        </row>
        <row r="1213">
          <cell r="A1213">
            <v>236300</v>
          </cell>
          <cell r="B1213">
            <v>9236000</v>
          </cell>
        </row>
        <row r="1214">
          <cell r="A1214">
            <v>236301</v>
          </cell>
          <cell r="B1214">
            <v>9236000</v>
          </cell>
        </row>
        <row r="1215">
          <cell r="A1215">
            <v>236302</v>
          </cell>
          <cell r="B1215">
            <v>9236000</v>
          </cell>
        </row>
        <row r="1216">
          <cell r="A1216">
            <v>236303</v>
          </cell>
          <cell r="B1216">
            <v>9236000</v>
          </cell>
        </row>
        <row r="1217">
          <cell r="A1217">
            <v>236304</v>
          </cell>
          <cell r="B1217">
            <v>9236000</v>
          </cell>
        </row>
        <row r="1218">
          <cell r="A1218">
            <v>236410</v>
          </cell>
          <cell r="B1218">
            <v>9236000</v>
          </cell>
        </row>
        <row r="1219">
          <cell r="A1219">
            <v>236411</v>
          </cell>
          <cell r="B1219">
            <v>9236000</v>
          </cell>
        </row>
        <row r="1220">
          <cell r="A1220">
            <v>236416</v>
          </cell>
          <cell r="B1220">
            <v>9236000</v>
          </cell>
        </row>
        <row r="1221">
          <cell r="A1221">
            <v>236420</v>
          </cell>
          <cell r="B1221">
            <v>9236000</v>
          </cell>
        </row>
        <row r="1222">
          <cell r="A1222">
            <v>236421</v>
          </cell>
          <cell r="B1222">
            <v>9236000</v>
          </cell>
        </row>
        <row r="1223">
          <cell r="A1223">
            <v>236422</v>
          </cell>
          <cell r="B1223">
            <v>9236000</v>
          </cell>
        </row>
        <row r="1224">
          <cell r="A1224">
            <v>236428</v>
          </cell>
          <cell r="B1224">
            <v>9236000</v>
          </cell>
        </row>
        <row r="1225">
          <cell r="A1225">
            <v>236429</v>
          </cell>
          <cell r="B1225">
            <v>9236000</v>
          </cell>
        </row>
        <row r="1226">
          <cell r="A1226">
            <v>236430</v>
          </cell>
          <cell r="B1226">
            <v>9236000</v>
          </cell>
        </row>
        <row r="1227">
          <cell r="A1227">
            <v>236442</v>
          </cell>
          <cell r="B1227">
            <v>9236000</v>
          </cell>
        </row>
        <row r="1228">
          <cell r="A1228">
            <v>236455</v>
          </cell>
          <cell r="B1228">
            <v>9236000</v>
          </cell>
        </row>
        <row r="1229">
          <cell r="A1229">
            <v>236459</v>
          </cell>
          <cell r="B1229">
            <v>9236000</v>
          </cell>
        </row>
        <row r="1230">
          <cell r="A1230">
            <v>236460</v>
          </cell>
          <cell r="B1230">
            <v>9236000</v>
          </cell>
        </row>
        <row r="1231">
          <cell r="A1231">
            <v>236468</v>
          </cell>
          <cell r="B1231">
            <v>9236000</v>
          </cell>
        </row>
        <row r="1232">
          <cell r="A1232">
            <v>236469</v>
          </cell>
          <cell r="B1232">
            <v>9236000</v>
          </cell>
        </row>
        <row r="1233">
          <cell r="A1233">
            <v>236472</v>
          </cell>
          <cell r="B1233">
            <v>9236000</v>
          </cell>
        </row>
        <row r="1234">
          <cell r="A1234">
            <v>236484</v>
          </cell>
          <cell r="B1234">
            <v>9236000</v>
          </cell>
        </row>
        <row r="1235">
          <cell r="A1235">
            <v>236485</v>
          </cell>
          <cell r="B1235">
            <v>9236000</v>
          </cell>
        </row>
        <row r="1236">
          <cell r="A1236">
            <v>236486</v>
          </cell>
          <cell r="B1236">
            <v>9236000</v>
          </cell>
        </row>
        <row r="1237">
          <cell r="A1237">
            <v>236487</v>
          </cell>
          <cell r="B1237">
            <v>9236000</v>
          </cell>
        </row>
        <row r="1238">
          <cell r="A1238">
            <v>236490</v>
          </cell>
          <cell r="B1238">
            <v>9236000</v>
          </cell>
        </row>
        <row r="1239">
          <cell r="A1239">
            <v>236491</v>
          </cell>
          <cell r="B1239">
            <v>9236000</v>
          </cell>
        </row>
        <row r="1240">
          <cell r="A1240">
            <v>236492</v>
          </cell>
          <cell r="B1240">
            <v>9236000</v>
          </cell>
        </row>
        <row r="1241">
          <cell r="A1241">
            <v>236493</v>
          </cell>
          <cell r="B1241">
            <v>9236000</v>
          </cell>
        </row>
        <row r="1242">
          <cell r="A1242">
            <v>236494</v>
          </cell>
          <cell r="B1242">
            <v>9236000</v>
          </cell>
        </row>
        <row r="1243">
          <cell r="A1243">
            <v>236495</v>
          </cell>
          <cell r="B1243">
            <v>9236000</v>
          </cell>
        </row>
        <row r="1244">
          <cell r="A1244">
            <v>236497</v>
          </cell>
          <cell r="B1244">
            <v>9236000</v>
          </cell>
        </row>
        <row r="1245">
          <cell r="A1245">
            <v>236500</v>
          </cell>
          <cell r="B1245">
            <v>9236000</v>
          </cell>
        </row>
        <row r="1246">
          <cell r="A1246">
            <v>236510</v>
          </cell>
          <cell r="B1246">
            <v>9236000</v>
          </cell>
        </row>
        <row r="1247">
          <cell r="A1247">
            <v>236540</v>
          </cell>
          <cell r="B1247">
            <v>9236000</v>
          </cell>
        </row>
        <row r="1248">
          <cell r="A1248">
            <v>236541</v>
          </cell>
          <cell r="B1248">
            <v>9236000</v>
          </cell>
        </row>
        <row r="1249">
          <cell r="A1249">
            <v>236542</v>
          </cell>
          <cell r="B1249">
            <v>9236000</v>
          </cell>
        </row>
        <row r="1250">
          <cell r="A1250">
            <v>236550</v>
          </cell>
          <cell r="B1250">
            <v>9236000</v>
          </cell>
        </row>
        <row r="1251">
          <cell r="A1251">
            <v>236560</v>
          </cell>
          <cell r="B1251">
            <v>9236000</v>
          </cell>
        </row>
        <row r="1252">
          <cell r="A1252">
            <v>236600</v>
          </cell>
          <cell r="B1252">
            <v>9236000</v>
          </cell>
        </row>
        <row r="1253">
          <cell r="A1253">
            <v>236610</v>
          </cell>
          <cell r="B1253">
            <v>9236000</v>
          </cell>
        </row>
        <row r="1254">
          <cell r="A1254">
            <v>236611</v>
          </cell>
          <cell r="B1254">
            <v>9236000</v>
          </cell>
        </row>
        <row r="1255">
          <cell r="A1255">
            <v>236620</v>
          </cell>
          <cell r="B1255">
            <v>9236000</v>
          </cell>
        </row>
        <row r="1256">
          <cell r="A1256">
            <v>236675</v>
          </cell>
          <cell r="B1256">
            <v>9236000</v>
          </cell>
        </row>
        <row r="1257">
          <cell r="A1257">
            <v>236700</v>
          </cell>
          <cell r="B1257">
            <v>9236000</v>
          </cell>
        </row>
        <row r="1258">
          <cell r="A1258">
            <v>236710</v>
          </cell>
          <cell r="B1258">
            <v>9236000</v>
          </cell>
        </row>
        <row r="1259">
          <cell r="A1259">
            <v>236720</v>
          </cell>
          <cell r="B1259">
            <v>9236000</v>
          </cell>
        </row>
        <row r="1260">
          <cell r="A1260">
            <v>236730</v>
          </cell>
          <cell r="B1260">
            <v>9236000</v>
          </cell>
        </row>
        <row r="1261">
          <cell r="A1261">
            <v>236740</v>
          </cell>
          <cell r="B1261">
            <v>9236000</v>
          </cell>
        </row>
        <row r="1262">
          <cell r="A1262">
            <v>236800</v>
          </cell>
          <cell r="B1262">
            <v>9236000</v>
          </cell>
        </row>
        <row r="1263">
          <cell r="A1263">
            <v>236850</v>
          </cell>
          <cell r="B1263">
            <v>9236000</v>
          </cell>
        </row>
        <row r="1264">
          <cell r="A1264">
            <v>236851</v>
          </cell>
          <cell r="B1264">
            <v>9236000</v>
          </cell>
        </row>
        <row r="1265">
          <cell r="A1265">
            <v>236901</v>
          </cell>
          <cell r="B1265">
            <v>9236000</v>
          </cell>
        </row>
        <row r="1266">
          <cell r="A1266">
            <v>236902</v>
          </cell>
          <cell r="B1266">
            <v>9236000</v>
          </cell>
        </row>
        <row r="1267">
          <cell r="A1267">
            <v>236903</v>
          </cell>
          <cell r="B1267">
            <v>9236000</v>
          </cell>
        </row>
        <row r="1268">
          <cell r="A1268">
            <v>237100</v>
          </cell>
          <cell r="B1268">
            <v>9236000</v>
          </cell>
        </row>
        <row r="1269">
          <cell r="A1269">
            <v>237200</v>
          </cell>
          <cell r="B1269">
            <v>9236000</v>
          </cell>
        </row>
        <row r="1270">
          <cell r="A1270">
            <v>237201</v>
          </cell>
          <cell r="B1270">
            <v>9237000</v>
          </cell>
        </row>
        <row r="1271">
          <cell r="A1271">
            <v>237250</v>
          </cell>
          <cell r="B1271">
            <v>9237000</v>
          </cell>
        </row>
        <row r="1272">
          <cell r="A1272">
            <v>237300</v>
          </cell>
          <cell r="B1272">
            <v>9237000</v>
          </cell>
        </row>
        <row r="1273">
          <cell r="A1273">
            <v>237350</v>
          </cell>
          <cell r="B1273">
            <v>9237000</v>
          </cell>
        </row>
        <row r="1274">
          <cell r="A1274">
            <v>237351</v>
          </cell>
          <cell r="B1274">
            <v>9237000</v>
          </cell>
        </row>
        <row r="1275">
          <cell r="A1275">
            <v>237352</v>
          </cell>
          <cell r="B1275">
            <v>9237000</v>
          </cell>
        </row>
        <row r="1276">
          <cell r="A1276">
            <v>237353</v>
          </cell>
          <cell r="B1276">
            <v>9237000</v>
          </cell>
        </row>
        <row r="1277">
          <cell r="A1277">
            <v>237354</v>
          </cell>
          <cell r="B1277">
            <v>9237000</v>
          </cell>
        </row>
        <row r="1278">
          <cell r="A1278">
            <v>237355</v>
          </cell>
          <cell r="B1278">
            <v>9237000</v>
          </cell>
        </row>
        <row r="1279">
          <cell r="A1279">
            <v>237356</v>
          </cell>
          <cell r="B1279">
            <v>9237000</v>
          </cell>
        </row>
        <row r="1280">
          <cell r="A1280">
            <v>237400</v>
          </cell>
          <cell r="B1280">
            <v>9237000</v>
          </cell>
        </row>
        <row r="1281">
          <cell r="A1281">
            <v>237500</v>
          </cell>
          <cell r="B1281">
            <v>9237000</v>
          </cell>
        </row>
        <row r="1282">
          <cell r="A1282">
            <v>238110</v>
          </cell>
          <cell r="B1282">
            <v>9238000</v>
          </cell>
        </row>
        <row r="1283">
          <cell r="A1283">
            <v>238410</v>
          </cell>
          <cell r="B1283">
            <v>9238000</v>
          </cell>
        </row>
        <row r="1284">
          <cell r="A1284">
            <v>238430</v>
          </cell>
          <cell r="B1284">
            <v>9238000</v>
          </cell>
        </row>
        <row r="1285">
          <cell r="A1285">
            <v>238440</v>
          </cell>
          <cell r="B1285">
            <v>9238000</v>
          </cell>
        </row>
        <row r="1286">
          <cell r="A1286">
            <v>238450</v>
          </cell>
          <cell r="B1286">
            <v>9238000</v>
          </cell>
        </row>
        <row r="1287">
          <cell r="A1287">
            <v>238530</v>
          </cell>
          <cell r="B1287">
            <v>9238000</v>
          </cell>
        </row>
        <row r="1288">
          <cell r="A1288">
            <v>238540</v>
          </cell>
          <cell r="B1288">
            <v>9238000</v>
          </cell>
        </row>
        <row r="1289">
          <cell r="A1289">
            <v>238550</v>
          </cell>
          <cell r="B1289">
            <v>9238000</v>
          </cell>
        </row>
        <row r="1290">
          <cell r="A1290">
            <v>238900</v>
          </cell>
          <cell r="B1290">
            <v>9238000</v>
          </cell>
        </row>
        <row r="1291">
          <cell r="A1291">
            <v>241011</v>
          </cell>
          <cell r="B1291">
            <v>9241000</v>
          </cell>
        </row>
        <row r="1292">
          <cell r="A1292">
            <v>241013</v>
          </cell>
          <cell r="B1292">
            <v>9241000</v>
          </cell>
        </row>
        <row r="1293">
          <cell r="A1293">
            <v>241015</v>
          </cell>
          <cell r="B1293">
            <v>9241000</v>
          </cell>
        </row>
        <row r="1294">
          <cell r="A1294">
            <v>241018</v>
          </cell>
          <cell r="B1294">
            <v>9241000</v>
          </cell>
        </row>
        <row r="1295">
          <cell r="A1295">
            <v>241020</v>
          </cell>
          <cell r="B1295">
            <v>9241000</v>
          </cell>
        </row>
        <row r="1296">
          <cell r="A1296">
            <v>241021</v>
          </cell>
          <cell r="B1296">
            <v>9241000</v>
          </cell>
        </row>
        <row r="1297">
          <cell r="A1297">
            <v>241022</v>
          </cell>
          <cell r="B1297">
            <v>9241000</v>
          </cell>
        </row>
        <row r="1298">
          <cell r="A1298">
            <v>241024</v>
          </cell>
          <cell r="B1298">
            <v>9241000</v>
          </cell>
        </row>
        <row r="1299">
          <cell r="A1299">
            <v>241025</v>
          </cell>
          <cell r="B1299">
            <v>9241000</v>
          </cell>
        </row>
        <row r="1300">
          <cell r="A1300">
            <v>241026</v>
          </cell>
          <cell r="B1300">
            <v>9241000</v>
          </cell>
        </row>
        <row r="1301">
          <cell r="A1301">
            <v>241030</v>
          </cell>
          <cell r="B1301">
            <v>9241000</v>
          </cell>
        </row>
        <row r="1302">
          <cell r="A1302">
            <v>241046</v>
          </cell>
          <cell r="B1302">
            <v>9241000</v>
          </cell>
        </row>
        <row r="1303">
          <cell r="A1303">
            <v>241050</v>
          </cell>
          <cell r="B1303">
            <v>9241000</v>
          </cell>
        </row>
        <row r="1304">
          <cell r="A1304">
            <v>241052</v>
          </cell>
          <cell r="B1304">
            <v>9241000</v>
          </cell>
        </row>
        <row r="1305">
          <cell r="A1305">
            <v>241055</v>
          </cell>
          <cell r="B1305">
            <v>9241000</v>
          </cell>
        </row>
        <row r="1306">
          <cell r="A1306">
            <v>241057</v>
          </cell>
          <cell r="B1306">
            <v>9241000</v>
          </cell>
        </row>
        <row r="1307">
          <cell r="A1307">
            <v>241060</v>
          </cell>
          <cell r="B1307">
            <v>9241000</v>
          </cell>
        </row>
        <row r="1308">
          <cell r="A1308">
            <v>241065</v>
          </cell>
          <cell r="B1308">
            <v>9241000</v>
          </cell>
        </row>
        <row r="1309">
          <cell r="A1309">
            <v>241070</v>
          </cell>
          <cell r="B1309">
            <v>9241000</v>
          </cell>
        </row>
        <row r="1310">
          <cell r="A1310">
            <v>241075</v>
          </cell>
          <cell r="B1310">
            <v>9241000</v>
          </cell>
        </row>
        <row r="1311">
          <cell r="A1311">
            <v>241080</v>
          </cell>
          <cell r="B1311">
            <v>9241000</v>
          </cell>
        </row>
        <row r="1312">
          <cell r="A1312">
            <v>241081</v>
          </cell>
          <cell r="B1312">
            <v>9241000</v>
          </cell>
        </row>
        <row r="1313">
          <cell r="A1313">
            <v>241082</v>
          </cell>
          <cell r="B1313">
            <v>9241000</v>
          </cell>
        </row>
        <row r="1314">
          <cell r="A1314">
            <v>241083</v>
          </cell>
          <cell r="B1314">
            <v>9241000</v>
          </cell>
        </row>
        <row r="1315">
          <cell r="A1315">
            <v>241085</v>
          </cell>
          <cell r="B1315">
            <v>9241000</v>
          </cell>
        </row>
        <row r="1316">
          <cell r="A1316">
            <v>241090</v>
          </cell>
          <cell r="B1316">
            <v>9241000</v>
          </cell>
        </row>
        <row r="1317">
          <cell r="A1317">
            <v>241092</v>
          </cell>
          <cell r="B1317">
            <v>9241000</v>
          </cell>
        </row>
        <row r="1318">
          <cell r="A1318">
            <v>241093</v>
          </cell>
          <cell r="B1318">
            <v>9241000</v>
          </cell>
        </row>
        <row r="1319">
          <cell r="A1319">
            <v>241094</v>
          </cell>
          <cell r="B1319">
            <v>9241000</v>
          </cell>
        </row>
        <row r="1320">
          <cell r="A1320">
            <v>241095</v>
          </cell>
          <cell r="B1320">
            <v>9241000</v>
          </cell>
        </row>
        <row r="1321">
          <cell r="A1321">
            <v>241096</v>
          </cell>
          <cell r="B1321">
            <v>9241000</v>
          </cell>
        </row>
        <row r="1322">
          <cell r="A1322">
            <v>241100</v>
          </cell>
          <cell r="B1322">
            <v>9241000</v>
          </cell>
        </row>
        <row r="1323">
          <cell r="A1323">
            <v>241110</v>
          </cell>
          <cell r="B1323">
            <v>9241000</v>
          </cell>
        </row>
        <row r="1324">
          <cell r="A1324">
            <v>241112</v>
          </cell>
          <cell r="B1324">
            <v>9241000</v>
          </cell>
        </row>
        <row r="1325">
          <cell r="A1325">
            <v>241115</v>
          </cell>
          <cell r="B1325">
            <v>9241000</v>
          </cell>
        </row>
        <row r="1326">
          <cell r="A1326">
            <v>241116</v>
          </cell>
          <cell r="B1326">
            <v>9241000</v>
          </cell>
        </row>
        <row r="1327">
          <cell r="A1327">
            <v>241118</v>
          </cell>
          <cell r="B1327">
            <v>9241000</v>
          </cell>
        </row>
        <row r="1328">
          <cell r="A1328">
            <v>241119</v>
          </cell>
          <cell r="B1328">
            <v>9241000</v>
          </cell>
        </row>
        <row r="1329">
          <cell r="A1329">
            <v>241120</v>
          </cell>
          <cell r="B1329">
            <v>9241000</v>
          </cell>
        </row>
        <row r="1330">
          <cell r="A1330">
            <v>241122</v>
          </cell>
          <cell r="B1330">
            <v>9241000</v>
          </cell>
        </row>
        <row r="1331">
          <cell r="A1331">
            <v>241124</v>
          </cell>
          <cell r="B1331">
            <v>9241000</v>
          </cell>
        </row>
        <row r="1332">
          <cell r="A1332">
            <v>241126</v>
          </cell>
          <cell r="B1332">
            <v>9241000</v>
          </cell>
        </row>
        <row r="1333">
          <cell r="A1333">
            <v>241130</v>
          </cell>
          <cell r="B1333">
            <v>9241000</v>
          </cell>
        </row>
        <row r="1334">
          <cell r="A1334">
            <v>241132</v>
          </cell>
          <cell r="B1334">
            <v>9241000</v>
          </cell>
        </row>
        <row r="1335">
          <cell r="A1335">
            <v>241136</v>
          </cell>
          <cell r="B1335">
            <v>9241000</v>
          </cell>
        </row>
        <row r="1336">
          <cell r="A1336">
            <v>241137</v>
          </cell>
          <cell r="B1336">
            <v>9241000</v>
          </cell>
        </row>
        <row r="1337">
          <cell r="A1337">
            <v>241140</v>
          </cell>
          <cell r="B1337">
            <v>9241000</v>
          </cell>
        </row>
        <row r="1338">
          <cell r="A1338">
            <v>241142</v>
          </cell>
          <cell r="B1338">
            <v>9241000</v>
          </cell>
        </row>
        <row r="1339">
          <cell r="A1339">
            <v>241145</v>
          </cell>
          <cell r="B1339">
            <v>9241000</v>
          </cell>
        </row>
        <row r="1340">
          <cell r="A1340">
            <v>241150</v>
          </cell>
          <cell r="B1340">
            <v>9241000</v>
          </cell>
        </row>
        <row r="1341">
          <cell r="A1341">
            <v>241154</v>
          </cell>
          <cell r="B1341">
            <v>9241000</v>
          </cell>
        </row>
        <row r="1342">
          <cell r="A1342">
            <v>241155</v>
          </cell>
          <cell r="B1342">
            <v>9241000</v>
          </cell>
        </row>
        <row r="1343">
          <cell r="A1343">
            <v>241160</v>
          </cell>
          <cell r="B1343">
            <v>9241000</v>
          </cell>
        </row>
        <row r="1344">
          <cell r="A1344">
            <v>241165</v>
          </cell>
          <cell r="B1344">
            <v>9241000</v>
          </cell>
        </row>
        <row r="1345">
          <cell r="A1345">
            <v>241166</v>
          </cell>
          <cell r="B1345">
            <v>9241000</v>
          </cell>
        </row>
        <row r="1346">
          <cell r="A1346">
            <v>241167</v>
          </cell>
          <cell r="B1346">
            <v>9241000</v>
          </cell>
        </row>
        <row r="1347">
          <cell r="A1347">
            <v>241170</v>
          </cell>
          <cell r="B1347">
            <v>9241000</v>
          </cell>
        </row>
        <row r="1348">
          <cell r="A1348">
            <v>241174</v>
          </cell>
          <cell r="B1348">
            <v>9241000</v>
          </cell>
        </row>
        <row r="1349">
          <cell r="A1349">
            <v>241180</v>
          </cell>
          <cell r="B1349">
            <v>9241000</v>
          </cell>
        </row>
        <row r="1350">
          <cell r="A1350">
            <v>241185</v>
          </cell>
          <cell r="B1350">
            <v>9241000</v>
          </cell>
        </row>
        <row r="1351">
          <cell r="A1351">
            <v>241190</v>
          </cell>
          <cell r="B1351">
            <v>9241000</v>
          </cell>
        </row>
        <row r="1352">
          <cell r="A1352">
            <v>241191</v>
          </cell>
          <cell r="B1352">
            <v>9241000</v>
          </cell>
        </row>
        <row r="1353">
          <cell r="A1353">
            <v>241192</v>
          </cell>
          <cell r="B1353">
            <v>9241000</v>
          </cell>
        </row>
        <row r="1354">
          <cell r="A1354">
            <v>241195</v>
          </cell>
          <cell r="B1354">
            <v>9241000</v>
          </cell>
        </row>
        <row r="1355">
          <cell r="A1355">
            <v>241196</v>
          </cell>
          <cell r="B1355">
            <v>9241000</v>
          </cell>
        </row>
        <row r="1356">
          <cell r="A1356">
            <v>241198</v>
          </cell>
          <cell r="B1356">
            <v>9241000</v>
          </cell>
        </row>
        <row r="1357">
          <cell r="A1357">
            <v>241199</v>
          </cell>
          <cell r="B1357">
            <v>9241000</v>
          </cell>
        </row>
        <row r="1358">
          <cell r="A1358">
            <v>241200</v>
          </cell>
          <cell r="B1358">
            <v>9241000</v>
          </cell>
        </row>
        <row r="1359">
          <cell r="A1359">
            <v>241201</v>
          </cell>
          <cell r="B1359">
            <v>9241000</v>
          </cell>
        </row>
        <row r="1360">
          <cell r="A1360">
            <v>241203</v>
          </cell>
          <cell r="B1360">
            <v>9241000</v>
          </cell>
        </row>
        <row r="1361">
          <cell r="A1361">
            <v>241204</v>
          </cell>
          <cell r="B1361">
            <v>9241000</v>
          </cell>
        </row>
        <row r="1362">
          <cell r="A1362">
            <v>241208</v>
          </cell>
          <cell r="B1362">
            <v>9241000</v>
          </cell>
        </row>
        <row r="1363">
          <cell r="A1363">
            <v>241210</v>
          </cell>
          <cell r="B1363">
            <v>9241000</v>
          </cell>
        </row>
        <row r="1364">
          <cell r="A1364">
            <v>241214</v>
          </cell>
          <cell r="B1364">
            <v>9241000</v>
          </cell>
        </row>
        <row r="1365">
          <cell r="A1365">
            <v>241220</v>
          </cell>
          <cell r="B1365">
            <v>9241000</v>
          </cell>
        </row>
        <row r="1366">
          <cell r="A1366">
            <v>241222</v>
          </cell>
          <cell r="B1366">
            <v>9241000</v>
          </cell>
        </row>
        <row r="1367">
          <cell r="A1367">
            <v>241224</v>
          </cell>
          <cell r="B1367">
            <v>9241000</v>
          </cell>
        </row>
        <row r="1368">
          <cell r="A1368">
            <v>241230</v>
          </cell>
          <cell r="B1368">
            <v>9241000</v>
          </cell>
        </row>
        <row r="1369">
          <cell r="A1369">
            <v>241240</v>
          </cell>
          <cell r="B1369">
            <v>9241000</v>
          </cell>
        </row>
        <row r="1370">
          <cell r="A1370">
            <v>241242</v>
          </cell>
          <cell r="B1370">
            <v>9241000</v>
          </cell>
        </row>
        <row r="1371">
          <cell r="A1371">
            <v>241246</v>
          </cell>
          <cell r="B1371">
            <v>9241000</v>
          </cell>
        </row>
        <row r="1372">
          <cell r="A1372">
            <v>241250</v>
          </cell>
          <cell r="B1372">
            <v>9241000</v>
          </cell>
        </row>
        <row r="1373">
          <cell r="A1373">
            <v>241260</v>
          </cell>
          <cell r="B1373">
            <v>9241000</v>
          </cell>
        </row>
        <row r="1374">
          <cell r="A1374">
            <v>241265</v>
          </cell>
          <cell r="B1374">
            <v>9241000</v>
          </cell>
        </row>
        <row r="1375">
          <cell r="A1375">
            <v>241270</v>
          </cell>
          <cell r="B1375">
            <v>9241000</v>
          </cell>
        </row>
        <row r="1376">
          <cell r="A1376">
            <v>241272</v>
          </cell>
          <cell r="B1376">
            <v>9241000</v>
          </cell>
        </row>
        <row r="1377">
          <cell r="A1377">
            <v>241275</v>
          </cell>
          <cell r="B1377">
            <v>9241000</v>
          </cell>
        </row>
        <row r="1378">
          <cell r="A1378">
            <v>241280</v>
          </cell>
          <cell r="B1378">
            <v>9241000</v>
          </cell>
        </row>
        <row r="1379">
          <cell r="A1379">
            <v>241286</v>
          </cell>
          <cell r="B1379">
            <v>9241000</v>
          </cell>
        </row>
        <row r="1380">
          <cell r="A1380">
            <v>241290</v>
          </cell>
          <cell r="B1380">
            <v>9241000</v>
          </cell>
        </row>
        <row r="1381">
          <cell r="A1381">
            <v>241292</v>
          </cell>
          <cell r="B1381">
            <v>9241000</v>
          </cell>
        </row>
        <row r="1382">
          <cell r="A1382">
            <v>241295</v>
          </cell>
          <cell r="B1382">
            <v>9241000</v>
          </cell>
        </row>
        <row r="1383">
          <cell r="A1383">
            <v>241296</v>
          </cell>
          <cell r="B1383">
            <v>9241000</v>
          </cell>
        </row>
        <row r="1384">
          <cell r="A1384">
            <v>241297</v>
          </cell>
          <cell r="B1384">
            <v>9241000</v>
          </cell>
        </row>
        <row r="1385">
          <cell r="A1385">
            <v>241298</v>
          </cell>
          <cell r="B1385">
            <v>9241000</v>
          </cell>
        </row>
        <row r="1386">
          <cell r="A1386">
            <v>241310</v>
          </cell>
          <cell r="B1386">
            <v>9241000</v>
          </cell>
        </row>
        <row r="1387">
          <cell r="A1387">
            <v>241320</v>
          </cell>
          <cell r="B1387">
            <v>9241000</v>
          </cell>
        </row>
        <row r="1388">
          <cell r="A1388">
            <v>241326</v>
          </cell>
          <cell r="B1388">
            <v>9241000</v>
          </cell>
        </row>
        <row r="1389">
          <cell r="A1389">
            <v>241328</v>
          </cell>
          <cell r="B1389">
            <v>9241000</v>
          </cell>
        </row>
        <row r="1390">
          <cell r="A1390">
            <v>241360</v>
          </cell>
          <cell r="B1390">
            <v>9241000</v>
          </cell>
        </row>
        <row r="1391">
          <cell r="A1391">
            <v>241425</v>
          </cell>
          <cell r="B1391">
            <v>9241000</v>
          </cell>
        </row>
        <row r="1392">
          <cell r="A1392">
            <v>241600</v>
          </cell>
          <cell r="B1392">
            <v>9241000</v>
          </cell>
        </row>
        <row r="1393">
          <cell r="A1393">
            <v>241601</v>
          </cell>
          <cell r="B1393">
            <v>9241000</v>
          </cell>
        </row>
        <row r="1394">
          <cell r="A1394">
            <v>241604</v>
          </cell>
          <cell r="B1394">
            <v>9241000</v>
          </cell>
        </row>
        <row r="1395">
          <cell r="A1395">
            <v>241606</v>
          </cell>
          <cell r="B1395">
            <v>9241000</v>
          </cell>
        </row>
        <row r="1396">
          <cell r="A1396">
            <v>241607</v>
          </cell>
          <cell r="B1396">
            <v>9241000</v>
          </cell>
        </row>
        <row r="1397">
          <cell r="A1397">
            <v>241608</v>
          </cell>
          <cell r="B1397">
            <v>9241000</v>
          </cell>
        </row>
        <row r="1398">
          <cell r="A1398">
            <v>241609</v>
          </cell>
          <cell r="B1398">
            <v>9241000</v>
          </cell>
        </row>
        <row r="1399">
          <cell r="A1399">
            <v>241726</v>
          </cell>
          <cell r="B1399">
            <v>9241000</v>
          </cell>
        </row>
        <row r="1400">
          <cell r="A1400">
            <v>241730</v>
          </cell>
          <cell r="B1400">
            <v>9241000</v>
          </cell>
        </row>
        <row r="1401">
          <cell r="A1401">
            <v>241735</v>
          </cell>
          <cell r="B1401">
            <v>9241000</v>
          </cell>
        </row>
        <row r="1402">
          <cell r="A1402">
            <v>241740</v>
          </cell>
          <cell r="B1402">
            <v>9241000</v>
          </cell>
        </row>
        <row r="1403">
          <cell r="A1403">
            <v>241745</v>
          </cell>
          <cell r="B1403">
            <v>9241000</v>
          </cell>
        </row>
        <row r="1404">
          <cell r="A1404">
            <v>241760</v>
          </cell>
          <cell r="B1404">
            <v>9241000</v>
          </cell>
        </row>
        <row r="1405">
          <cell r="A1405">
            <v>241800</v>
          </cell>
          <cell r="B1405">
            <v>9241000</v>
          </cell>
        </row>
        <row r="1406">
          <cell r="A1406">
            <v>241801</v>
          </cell>
          <cell r="B1406">
            <v>9241000</v>
          </cell>
        </row>
        <row r="1407">
          <cell r="A1407">
            <v>241802</v>
          </cell>
          <cell r="B1407">
            <v>9241000</v>
          </cell>
        </row>
        <row r="1408">
          <cell r="A1408">
            <v>241804</v>
          </cell>
          <cell r="B1408">
            <v>9241000</v>
          </cell>
        </row>
        <row r="1409">
          <cell r="A1409">
            <v>241810</v>
          </cell>
          <cell r="B1409">
            <v>9241000</v>
          </cell>
        </row>
        <row r="1410">
          <cell r="A1410">
            <v>241811</v>
          </cell>
          <cell r="B1410">
            <v>9241000</v>
          </cell>
        </row>
        <row r="1411">
          <cell r="A1411">
            <v>241819</v>
          </cell>
          <cell r="B1411">
            <v>9241000</v>
          </cell>
        </row>
        <row r="1412">
          <cell r="A1412">
            <v>241820</v>
          </cell>
          <cell r="B1412">
            <v>9241000</v>
          </cell>
        </row>
        <row r="1413">
          <cell r="A1413">
            <v>241821</v>
          </cell>
          <cell r="B1413">
            <v>9241000</v>
          </cell>
        </row>
        <row r="1414">
          <cell r="A1414">
            <v>241824</v>
          </cell>
          <cell r="B1414">
            <v>9241000</v>
          </cell>
        </row>
        <row r="1415">
          <cell r="A1415">
            <v>241827</v>
          </cell>
          <cell r="B1415">
            <v>9241000</v>
          </cell>
        </row>
        <row r="1416">
          <cell r="A1416">
            <v>241830</v>
          </cell>
          <cell r="B1416">
            <v>9241000</v>
          </cell>
        </row>
        <row r="1417">
          <cell r="A1417">
            <v>241835</v>
          </cell>
          <cell r="B1417">
            <v>9241000</v>
          </cell>
        </row>
        <row r="1418">
          <cell r="A1418">
            <v>241836</v>
          </cell>
          <cell r="B1418">
            <v>9241000</v>
          </cell>
        </row>
        <row r="1419">
          <cell r="A1419">
            <v>241843</v>
          </cell>
          <cell r="B1419">
            <v>9241000</v>
          </cell>
        </row>
        <row r="1420">
          <cell r="A1420">
            <v>241860</v>
          </cell>
          <cell r="B1420">
            <v>9241000</v>
          </cell>
        </row>
        <row r="1421">
          <cell r="A1421">
            <v>241871</v>
          </cell>
          <cell r="B1421">
            <v>9241000</v>
          </cell>
        </row>
        <row r="1422">
          <cell r="A1422">
            <v>241872</v>
          </cell>
          <cell r="B1422">
            <v>9241000</v>
          </cell>
        </row>
        <row r="1423">
          <cell r="A1423">
            <v>241880</v>
          </cell>
          <cell r="B1423">
            <v>9241000</v>
          </cell>
        </row>
        <row r="1424">
          <cell r="A1424">
            <v>241881</v>
          </cell>
          <cell r="B1424">
            <v>9241000</v>
          </cell>
        </row>
        <row r="1425">
          <cell r="A1425">
            <v>241882</v>
          </cell>
          <cell r="B1425">
            <v>9241000</v>
          </cell>
        </row>
        <row r="1426">
          <cell r="A1426">
            <v>241883</v>
          </cell>
          <cell r="B1426">
            <v>9241000</v>
          </cell>
        </row>
        <row r="1427">
          <cell r="A1427">
            <v>241884</v>
          </cell>
          <cell r="B1427">
            <v>9241000</v>
          </cell>
        </row>
        <row r="1428">
          <cell r="A1428">
            <v>241885</v>
          </cell>
          <cell r="B1428">
            <v>9241000</v>
          </cell>
        </row>
        <row r="1429">
          <cell r="A1429">
            <v>241886</v>
          </cell>
          <cell r="B1429">
            <v>9241000</v>
          </cell>
        </row>
        <row r="1430">
          <cell r="A1430">
            <v>241887</v>
          </cell>
          <cell r="B1430">
            <v>9241000</v>
          </cell>
        </row>
        <row r="1431">
          <cell r="A1431">
            <v>241888</v>
          </cell>
          <cell r="B1431">
            <v>9241000</v>
          </cell>
        </row>
        <row r="1432">
          <cell r="A1432">
            <v>241889</v>
          </cell>
          <cell r="B1432">
            <v>9241000</v>
          </cell>
        </row>
        <row r="1433">
          <cell r="A1433">
            <v>241890</v>
          </cell>
          <cell r="B1433">
            <v>9241000</v>
          </cell>
        </row>
        <row r="1434">
          <cell r="A1434">
            <v>241893</v>
          </cell>
          <cell r="B1434">
            <v>9241000</v>
          </cell>
        </row>
        <row r="1435">
          <cell r="A1435">
            <v>241899</v>
          </cell>
          <cell r="B1435">
            <v>9241000</v>
          </cell>
        </row>
        <row r="1436">
          <cell r="A1436">
            <v>241902</v>
          </cell>
          <cell r="B1436">
            <v>9241000</v>
          </cell>
        </row>
        <row r="1437">
          <cell r="A1437">
            <v>241903</v>
          </cell>
          <cell r="B1437">
            <v>9241000</v>
          </cell>
        </row>
        <row r="1438">
          <cell r="A1438">
            <v>241905</v>
          </cell>
          <cell r="B1438">
            <v>9241000</v>
          </cell>
        </row>
        <row r="1439">
          <cell r="A1439">
            <v>241906</v>
          </cell>
          <cell r="B1439">
            <v>9241000</v>
          </cell>
        </row>
        <row r="1440">
          <cell r="A1440">
            <v>241987</v>
          </cell>
          <cell r="B1440">
            <v>9241000</v>
          </cell>
        </row>
        <row r="1441">
          <cell r="A1441">
            <v>241988</v>
          </cell>
          <cell r="B1441">
            <v>9241000</v>
          </cell>
        </row>
        <row r="1442">
          <cell r="A1442">
            <v>241989</v>
          </cell>
          <cell r="B1442">
            <v>9241000</v>
          </cell>
        </row>
        <row r="1443">
          <cell r="A1443">
            <v>241990</v>
          </cell>
          <cell r="B1443">
            <v>9241000</v>
          </cell>
        </row>
        <row r="1444">
          <cell r="A1444">
            <v>241991</v>
          </cell>
          <cell r="B1444">
            <v>9241000</v>
          </cell>
        </row>
        <row r="1445">
          <cell r="A1445">
            <v>241992</v>
          </cell>
          <cell r="B1445">
            <v>9241000</v>
          </cell>
        </row>
        <row r="1446">
          <cell r="A1446">
            <v>241993</v>
          </cell>
          <cell r="B1446">
            <v>9241000</v>
          </cell>
        </row>
        <row r="1447">
          <cell r="A1447">
            <v>241995</v>
          </cell>
          <cell r="B1447">
            <v>9241000</v>
          </cell>
        </row>
        <row r="1448">
          <cell r="A1448">
            <v>241996</v>
          </cell>
          <cell r="B1448">
            <v>9241000</v>
          </cell>
        </row>
        <row r="1449">
          <cell r="A1449">
            <v>241997</v>
          </cell>
          <cell r="B1449">
            <v>9241000</v>
          </cell>
        </row>
        <row r="1450">
          <cell r="A1450">
            <v>242010</v>
          </cell>
          <cell r="B1450">
            <v>9242000</v>
          </cell>
        </row>
        <row r="1451">
          <cell r="A1451">
            <v>242015</v>
          </cell>
          <cell r="B1451">
            <v>9242000</v>
          </cell>
        </row>
        <row r="1452">
          <cell r="A1452">
            <v>242020</v>
          </cell>
          <cell r="B1452">
            <v>9242000</v>
          </cell>
        </row>
        <row r="1453">
          <cell r="A1453">
            <v>242025</v>
          </cell>
          <cell r="B1453">
            <v>9242000</v>
          </cell>
        </row>
        <row r="1454">
          <cell r="A1454">
            <v>242029</v>
          </cell>
          <cell r="B1454">
            <v>9242000</v>
          </cell>
        </row>
        <row r="1455">
          <cell r="A1455">
            <v>242030</v>
          </cell>
          <cell r="B1455">
            <v>9242000</v>
          </cell>
        </row>
        <row r="1456">
          <cell r="A1456">
            <v>242040</v>
          </cell>
          <cell r="B1456">
            <v>9242000</v>
          </cell>
        </row>
        <row r="1457">
          <cell r="A1457">
            <v>242050</v>
          </cell>
          <cell r="B1457">
            <v>9242000</v>
          </cell>
        </row>
        <row r="1458">
          <cell r="A1458">
            <v>242060</v>
          </cell>
          <cell r="B1458">
            <v>9242000</v>
          </cell>
        </row>
        <row r="1459">
          <cell r="A1459">
            <v>242100</v>
          </cell>
          <cell r="B1459">
            <v>9242000</v>
          </cell>
        </row>
        <row r="1460">
          <cell r="A1460">
            <v>242150</v>
          </cell>
          <cell r="B1460">
            <v>9242000</v>
          </cell>
        </row>
        <row r="1461">
          <cell r="A1461">
            <v>242160</v>
          </cell>
          <cell r="B1461">
            <v>9242000</v>
          </cell>
        </row>
        <row r="1462">
          <cell r="A1462">
            <v>242250</v>
          </cell>
          <cell r="B1462">
            <v>9242000</v>
          </cell>
        </row>
        <row r="1463">
          <cell r="A1463">
            <v>242393</v>
          </cell>
          <cell r="B1463">
            <v>9242000</v>
          </cell>
        </row>
        <row r="1464">
          <cell r="A1464">
            <v>242450</v>
          </cell>
          <cell r="B1464">
            <v>9242000</v>
          </cell>
        </row>
        <row r="1465">
          <cell r="A1465">
            <v>242834</v>
          </cell>
          <cell r="B1465">
            <v>9242000</v>
          </cell>
        </row>
        <row r="1466">
          <cell r="A1466">
            <v>242835</v>
          </cell>
          <cell r="B1466">
            <v>9242000</v>
          </cell>
        </row>
        <row r="1467">
          <cell r="A1467">
            <v>242844</v>
          </cell>
          <cell r="B1467">
            <v>9242000</v>
          </cell>
        </row>
        <row r="1468">
          <cell r="A1468">
            <v>242855</v>
          </cell>
          <cell r="B1468">
            <v>9242000</v>
          </cell>
        </row>
        <row r="1469">
          <cell r="A1469">
            <v>242890</v>
          </cell>
          <cell r="B1469">
            <v>9242000</v>
          </cell>
        </row>
        <row r="1470">
          <cell r="A1470">
            <v>242895</v>
          </cell>
          <cell r="B1470">
            <v>9242000</v>
          </cell>
        </row>
        <row r="1471">
          <cell r="A1471">
            <v>242908</v>
          </cell>
          <cell r="B1471">
            <v>9242000</v>
          </cell>
        </row>
        <row r="1472">
          <cell r="A1472">
            <v>242910</v>
          </cell>
          <cell r="B1472">
            <v>9242000</v>
          </cell>
        </row>
        <row r="1473">
          <cell r="A1473">
            <v>242911</v>
          </cell>
          <cell r="B1473">
            <v>9242000</v>
          </cell>
        </row>
        <row r="1474">
          <cell r="A1474">
            <v>242912</v>
          </cell>
          <cell r="B1474">
            <v>9242000</v>
          </cell>
        </row>
        <row r="1475">
          <cell r="A1475">
            <v>242920</v>
          </cell>
          <cell r="B1475">
            <v>9242000</v>
          </cell>
        </row>
        <row r="1476">
          <cell r="A1476">
            <v>242925</v>
          </cell>
          <cell r="B1476">
            <v>9242000</v>
          </cell>
        </row>
        <row r="1477">
          <cell r="A1477">
            <v>243111</v>
          </cell>
          <cell r="B1477">
            <v>9243000</v>
          </cell>
        </row>
        <row r="1478">
          <cell r="A1478">
            <v>244700</v>
          </cell>
          <cell r="B1478">
            <v>9244000</v>
          </cell>
        </row>
        <row r="1479">
          <cell r="A1479">
            <v>244925</v>
          </cell>
          <cell r="B1479">
            <v>9244000</v>
          </cell>
        </row>
        <row r="1480">
          <cell r="A1480">
            <v>244926</v>
          </cell>
          <cell r="B1480">
            <v>9244000</v>
          </cell>
        </row>
        <row r="1481">
          <cell r="A1481">
            <v>244945</v>
          </cell>
          <cell r="B1481">
            <v>9244000</v>
          </cell>
        </row>
        <row r="1482">
          <cell r="A1482">
            <v>244946</v>
          </cell>
          <cell r="B1482">
            <v>9244000</v>
          </cell>
        </row>
        <row r="1483">
          <cell r="A1483">
            <v>252100</v>
          </cell>
          <cell r="B1483">
            <v>9252000</v>
          </cell>
        </row>
        <row r="1484">
          <cell r="A1484">
            <v>252120</v>
          </cell>
          <cell r="B1484">
            <v>9252000</v>
          </cell>
        </row>
        <row r="1485">
          <cell r="A1485">
            <v>252130</v>
          </cell>
          <cell r="B1485">
            <v>9252000</v>
          </cell>
        </row>
        <row r="1486">
          <cell r="A1486">
            <v>252140</v>
          </cell>
          <cell r="B1486">
            <v>9252000</v>
          </cell>
        </row>
        <row r="1487">
          <cell r="A1487">
            <v>252160</v>
          </cell>
          <cell r="B1487">
            <v>9252000</v>
          </cell>
        </row>
        <row r="1488">
          <cell r="A1488">
            <v>252200</v>
          </cell>
          <cell r="B1488">
            <v>9252000</v>
          </cell>
        </row>
        <row r="1489">
          <cell r="A1489">
            <v>252430</v>
          </cell>
          <cell r="B1489">
            <v>9252000</v>
          </cell>
        </row>
        <row r="1490">
          <cell r="A1490">
            <v>253116</v>
          </cell>
          <cell r="B1490">
            <v>9253000</v>
          </cell>
        </row>
        <row r="1491">
          <cell r="A1491">
            <v>253120</v>
          </cell>
          <cell r="B1491">
            <v>9253000</v>
          </cell>
        </row>
        <row r="1492">
          <cell r="A1492">
            <v>253130</v>
          </cell>
          <cell r="B1492">
            <v>9253000</v>
          </cell>
        </row>
        <row r="1493">
          <cell r="A1493">
            <v>253135</v>
          </cell>
          <cell r="B1493">
            <v>9253000</v>
          </cell>
        </row>
        <row r="1494">
          <cell r="A1494">
            <v>253136</v>
          </cell>
          <cell r="B1494">
            <v>9253000</v>
          </cell>
        </row>
        <row r="1495">
          <cell r="A1495">
            <v>253140</v>
          </cell>
          <cell r="B1495">
            <v>9253000</v>
          </cell>
        </row>
        <row r="1496">
          <cell r="A1496">
            <v>253150</v>
          </cell>
          <cell r="B1496">
            <v>9253000</v>
          </cell>
        </row>
        <row r="1497">
          <cell r="A1497">
            <v>253250</v>
          </cell>
          <cell r="B1497">
            <v>9253000</v>
          </cell>
        </row>
        <row r="1498">
          <cell r="A1498">
            <v>253307</v>
          </cell>
          <cell r="B1498">
            <v>9253000</v>
          </cell>
        </row>
        <row r="1499">
          <cell r="A1499">
            <v>253360</v>
          </cell>
          <cell r="B1499">
            <v>9253000</v>
          </cell>
        </row>
        <row r="1500">
          <cell r="A1500">
            <v>253390</v>
          </cell>
          <cell r="B1500">
            <v>9253000</v>
          </cell>
        </row>
        <row r="1501">
          <cell r="A1501">
            <v>253400</v>
          </cell>
          <cell r="B1501">
            <v>9253000</v>
          </cell>
        </row>
        <row r="1502">
          <cell r="A1502">
            <v>253412</v>
          </cell>
          <cell r="B1502">
            <v>9253000</v>
          </cell>
        </row>
        <row r="1503">
          <cell r="A1503">
            <v>253413</v>
          </cell>
          <cell r="B1503">
            <v>9253000</v>
          </cell>
        </row>
        <row r="1504">
          <cell r="A1504">
            <v>253425</v>
          </cell>
          <cell r="B1504">
            <v>9253000</v>
          </cell>
        </row>
        <row r="1505">
          <cell r="A1505">
            <v>253426</v>
          </cell>
          <cell r="B1505">
            <v>9253000</v>
          </cell>
        </row>
        <row r="1506">
          <cell r="A1506">
            <v>253427</v>
          </cell>
          <cell r="B1506">
            <v>9253000</v>
          </cell>
        </row>
        <row r="1507">
          <cell r="A1507">
            <v>253430</v>
          </cell>
          <cell r="B1507">
            <v>9253000</v>
          </cell>
        </row>
        <row r="1508">
          <cell r="A1508">
            <v>253435</v>
          </cell>
          <cell r="B1508">
            <v>9253000</v>
          </cell>
        </row>
        <row r="1509">
          <cell r="A1509">
            <v>253450</v>
          </cell>
          <cell r="B1509">
            <v>9253000</v>
          </cell>
        </row>
        <row r="1510">
          <cell r="A1510">
            <v>253460</v>
          </cell>
          <cell r="B1510">
            <v>9253000</v>
          </cell>
        </row>
        <row r="1511">
          <cell r="A1511">
            <v>253470</v>
          </cell>
          <cell r="B1511">
            <v>9253000</v>
          </cell>
        </row>
        <row r="1512">
          <cell r="A1512">
            <v>253480</v>
          </cell>
          <cell r="B1512">
            <v>9253000</v>
          </cell>
        </row>
        <row r="1513">
          <cell r="A1513">
            <v>253500</v>
          </cell>
          <cell r="B1513">
            <v>9253000</v>
          </cell>
        </row>
        <row r="1514">
          <cell r="A1514">
            <v>253512</v>
          </cell>
          <cell r="B1514">
            <v>9253000</v>
          </cell>
        </row>
        <row r="1515">
          <cell r="A1515">
            <v>253550</v>
          </cell>
          <cell r="B1515">
            <v>9253000</v>
          </cell>
        </row>
        <row r="1516">
          <cell r="A1516">
            <v>253551</v>
          </cell>
          <cell r="B1516">
            <v>9253000</v>
          </cell>
        </row>
        <row r="1517">
          <cell r="A1517">
            <v>253552</v>
          </cell>
          <cell r="B1517">
            <v>9253000</v>
          </cell>
        </row>
        <row r="1518">
          <cell r="A1518">
            <v>253553</v>
          </cell>
          <cell r="B1518">
            <v>9253000</v>
          </cell>
        </row>
        <row r="1519">
          <cell r="A1519">
            <v>253554</v>
          </cell>
          <cell r="B1519">
            <v>9253000</v>
          </cell>
        </row>
        <row r="1520">
          <cell r="A1520">
            <v>253555</v>
          </cell>
          <cell r="B1520">
            <v>9253000</v>
          </cell>
        </row>
        <row r="1521">
          <cell r="A1521">
            <v>253557</v>
          </cell>
          <cell r="B1521">
            <v>9253000</v>
          </cell>
        </row>
        <row r="1522">
          <cell r="A1522">
            <v>253558</v>
          </cell>
          <cell r="B1522">
            <v>9253000</v>
          </cell>
        </row>
        <row r="1523">
          <cell r="A1523">
            <v>253559</v>
          </cell>
          <cell r="B1523">
            <v>9253000</v>
          </cell>
        </row>
        <row r="1524">
          <cell r="A1524">
            <v>253560</v>
          </cell>
          <cell r="B1524">
            <v>9253000</v>
          </cell>
        </row>
        <row r="1525">
          <cell r="A1525">
            <v>253561</v>
          </cell>
          <cell r="B1525">
            <v>9253000</v>
          </cell>
        </row>
        <row r="1526">
          <cell r="A1526">
            <v>253563</v>
          </cell>
          <cell r="B1526">
            <v>9253000</v>
          </cell>
        </row>
        <row r="1527">
          <cell r="A1527">
            <v>253565</v>
          </cell>
          <cell r="B1527">
            <v>9253000</v>
          </cell>
        </row>
        <row r="1528">
          <cell r="A1528">
            <v>253566</v>
          </cell>
          <cell r="B1528">
            <v>9253000</v>
          </cell>
        </row>
        <row r="1529">
          <cell r="A1529">
            <v>253650</v>
          </cell>
          <cell r="B1529">
            <v>9253000</v>
          </cell>
        </row>
        <row r="1530">
          <cell r="A1530">
            <v>253651</v>
          </cell>
          <cell r="B1530">
            <v>9253000</v>
          </cell>
        </row>
        <row r="1531">
          <cell r="A1531">
            <v>253700</v>
          </cell>
          <cell r="B1531">
            <v>9253000</v>
          </cell>
        </row>
        <row r="1532">
          <cell r="A1532">
            <v>253810</v>
          </cell>
          <cell r="B1532">
            <v>9253000</v>
          </cell>
        </row>
        <row r="1533">
          <cell r="A1533">
            <v>253830</v>
          </cell>
          <cell r="B1533">
            <v>9253000</v>
          </cell>
        </row>
        <row r="1534">
          <cell r="A1534">
            <v>253850</v>
          </cell>
          <cell r="B1534">
            <v>9253000</v>
          </cell>
        </row>
        <row r="1535">
          <cell r="A1535">
            <v>253860</v>
          </cell>
          <cell r="B1535">
            <v>9253000</v>
          </cell>
        </row>
        <row r="1536">
          <cell r="A1536">
            <v>253870</v>
          </cell>
          <cell r="B1536">
            <v>9253000</v>
          </cell>
        </row>
        <row r="1537">
          <cell r="A1537">
            <v>253880</v>
          </cell>
          <cell r="B1537">
            <v>9253000</v>
          </cell>
        </row>
        <row r="1538">
          <cell r="A1538">
            <v>253890</v>
          </cell>
          <cell r="B1538">
            <v>9253000</v>
          </cell>
        </row>
        <row r="1539">
          <cell r="A1539">
            <v>253900</v>
          </cell>
          <cell r="B1539">
            <v>9253000</v>
          </cell>
        </row>
        <row r="1540">
          <cell r="A1540">
            <v>253930</v>
          </cell>
          <cell r="B1540">
            <v>9253000</v>
          </cell>
        </row>
        <row r="1541">
          <cell r="A1541">
            <v>253931</v>
          </cell>
          <cell r="B1541">
            <v>9253000</v>
          </cell>
        </row>
        <row r="1542">
          <cell r="A1542">
            <v>253932</v>
          </cell>
          <cell r="B1542">
            <v>9253000</v>
          </cell>
        </row>
        <row r="1543">
          <cell r="A1543">
            <v>253933</v>
          </cell>
          <cell r="B1543">
            <v>9253000</v>
          </cell>
        </row>
        <row r="1544">
          <cell r="A1544">
            <v>253934</v>
          </cell>
          <cell r="B1544">
            <v>9253000</v>
          </cell>
        </row>
        <row r="1545">
          <cell r="A1545">
            <v>253935</v>
          </cell>
          <cell r="B1545">
            <v>9253000</v>
          </cell>
        </row>
        <row r="1546">
          <cell r="A1546">
            <v>253936</v>
          </cell>
          <cell r="B1546">
            <v>9253000</v>
          </cell>
        </row>
        <row r="1547">
          <cell r="A1547">
            <v>253937</v>
          </cell>
          <cell r="B1547">
            <v>9253000</v>
          </cell>
        </row>
        <row r="1548">
          <cell r="A1548">
            <v>253938</v>
          </cell>
          <cell r="B1548">
            <v>9253000</v>
          </cell>
        </row>
        <row r="1549">
          <cell r="A1549">
            <v>253940</v>
          </cell>
          <cell r="B1549">
            <v>9253000</v>
          </cell>
        </row>
        <row r="1550">
          <cell r="A1550">
            <v>253941</v>
          </cell>
          <cell r="B1550">
            <v>9253000</v>
          </cell>
        </row>
        <row r="1551">
          <cell r="A1551">
            <v>253944</v>
          </cell>
          <cell r="B1551">
            <v>9253000</v>
          </cell>
        </row>
        <row r="1552">
          <cell r="A1552">
            <v>253945</v>
          </cell>
          <cell r="B1552">
            <v>9253000</v>
          </cell>
        </row>
        <row r="1553">
          <cell r="A1553">
            <v>253950</v>
          </cell>
          <cell r="B1553">
            <v>9253000</v>
          </cell>
        </row>
        <row r="1554">
          <cell r="A1554">
            <v>253955</v>
          </cell>
          <cell r="B1554">
            <v>9253000</v>
          </cell>
        </row>
        <row r="1555">
          <cell r="A1555">
            <v>253960</v>
          </cell>
          <cell r="B1555">
            <v>9253000</v>
          </cell>
        </row>
        <row r="1556">
          <cell r="A1556">
            <v>253961</v>
          </cell>
          <cell r="B1556">
            <v>9253000</v>
          </cell>
        </row>
        <row r="1557">
          <cell r="A1557">
            <v>253990</v>
          </cell>
          <cell r="B1557">
            <v>9253000</v>
          </cell>
        </row>
        <row r="1558">
          <cell r="A1558">
            <v>254125</v>
          </cell>
          <cell r="B1558">
            <v>9254000</v>
          </cell>
        </row>
        <row r="1559">
          <cell r="A1559">
            <v>254250</v>
          </cell>
          <cell r="B1559">
            <v>9254000</v>
          </cell>
        </row>
        <row r="1560">
          <cell r="A1560">
            <v>254260</v>
          </cell>
          <cell r="B1560">
            <v>9254000</v>
          </cell>
        </row>
        <row r="1561">
          <cell r="A1561">
            <v>254300</v>
          </cell>
          <cell r="B1561">
            <v>9254000</v>
          </cell>
        </row>
        <row r="1562">
          <cell r="A1562">
            <v>254304</v>
          </cell>
          <cell r="B1562">
            <v>9254000</v>
          </cell>
        </row>
        <row r="1563">
          <cell r="A1563">
            <v>254305</v>
          </cell>
          <cell r="B1563">
            <v>9254000</v>
          </cell>
        </row>
        <row r="1564">
          <cell r="A1564">
            <v>254350</v>
          </cell>
          <cell r="B1564">
            <v>9254000</v>
          </cell>
        </row>
        <row r="1565">
          <cell r="A1565">
            <v>254367</v>
          </cell>
          <cell r="B1565">
            <v>9254000</v>
          </cell>
        </row>
        <row r="1566">
          <cell r="A1566">
            <v>254373</v>
          </cell>
          <cell r="B1566">
            <v>9254000</v>
          </cell>
        </row>
        <row r="1567">
          <cell r="A1567">
            <v>254382</v>
          </cell>
          <cell r="B1567">
            <v>9254000</v>
          </cell>
        </row>
        <row r="1568">
          <cell r="A1568">
            <v>254412</v>
          </cell>
          <cell r="B1568">
            <v>9254000</v>
          </cell>
        </row>
        <row r="1569">
          <cell r="A1569">
            <v>254413</v>
          </cell>
          <cell r="B1569">
            <v>9254000</v>
          </cell>
        </row>
        <row r="1570">
          <cell r="A1570">
            <v>254414</v>
          </cell>
          <cell r="B1570">
            <v>9254000</v>
          </cell>
        </row>
        <row r="1571">
          <cell r="A1571">
            <v>254417</v>
          </cell>
          <cell r="B1571">
            <v>9254000</v>
          </cell>
        </row>
        <row r="1572">
          <cell r="A1572">
            <v>254418</v>
          </cell>
          <cell r="B1572">
            <v>9254000</v>
          </cell>
        </row>
        <row r="1573">
          <cell r="A1573">
            <v>254421</v>
          </cell>
          <cell r="B1573">
            <v>9254000</v>
          </cell>
        </row>
        <row r="1574">
          <cell r="A1574">
            <v>254423</v>
          </cell>
          <cell r="B1574">
            <v>9254000</v>
          </cell>
        </row>
        <row r="1575">
          <cell r="A1575">
            <v>254425</v>
          </cell>
          <cell r="B1575">
            <v>9254000</v>
          </cell>
        </row>
        <row r="1576">
          <cell r="A1576">
            <v>254427</v>
          </cell>
          <cell r="B1576">
            <v>9254000</v>
          </cell>
        </row>
        <row r="1577">
          <cell r="A1577">
            <v>254431</v>
          </cell>
          <cell r="B1577">
            <v>9254000</v>
          </cell>
        </row>
        <row r="1578">
          <cell r="A1578">
            <v>254433</v>
          </cell>
          <cell r="B1578">
            <v>9254000</v>
          </cell>
        </row>
        <row r="1579">
          <cell r="A1579">
            <v>254434</v>
          </cell>
          <cell r="B1579">
            <v>9254000</v>
          </cell>
        </row>
        <row r="1580">
          <cell r="A1580">
            <v>254436</v>
          </cell>
          <cell r="B1580">
            <v>9254000</v>
          </cell>
        </row>
        <row r="1581">
          <cell r="A1581">
            <v>254439</v>
          </cell>
          <cell r="B1581">
            <v>9254000</v>
          </cell>
        </row>
        <row r="1582">
          <cell r="A1582">
            <v>254441</v>
          </cell>
          <cell r="B1582">
            <v>9254000</v>
          </cell>
        </row>
        <row r="1583">
          <cell r="A1583">
            <v>254443</v>
          </cell>
          <cell r="B1583">
            <v>9254000</v>
          </cell>
        </row>
        <row r="1584">
          <cell r="A1584">
            <v>254444</v>
          </cell>
          <cell r="B1584">
            <v>9254000</v>
          </cell>
        </row>
        <row r="1585">
          <cell r="A1585">
            <v>254445</v>
          </cell>
          <cell r="B1585">
            <v>9254000</v>
          </cell>
        </row>
        <row r="1586">
          <cell r="A1586">
            <v>254448</v>
          </cell>
          <cell r="B1586">
            <v>9254000</v>
          </cell>
        </row>
        <row r="1587">
          <cell r="A1587">
            <v>254449</v>
          </cell>
          <cell r="B1587">
            <v>9254000</v>
          </cell>
        </row>
        <row r="1588">
          <cell r="A1588">
            <v>254452</v>
          </cell>
          <cell r="B1588">
            <v>9254000</v>
          </cell>
        </row>
        <row r="1589">
          <cell r="A1589">
            <v>254453</v>
          </cell>
          <cell r="B1589">
            <v>9254000</v>
          </cell>
        </row>
        <row r="1590">
          <cell r="A1590">
            <v>254457</v>
          </cell>
          <cell r="B1590">
            <v>9254000</v>
          </cell>
        </row>
        <row r="1591">
          <cell r="A1591">
            <v>254459</v>
          </cell>
          <cell r="B1591">
            <v>9254000</v>
          </cell>
        </row>
        <row r="1592">
          <cell r="A1592">
            <v>254460</v>
          </cell>
          <cell r="B1592">
            <v>9254000</v>
          </cell>
        </row>
        <row r="1593">
          <cell r="A1593">
            <v>254463</v>
          </cell>
          <cell r="B1593">
            <v>9254000</v>
          </cell>
        </row>
        <row r="1594">
          <cell r="A1594">
            <v>254464</v>
          </cell>
          <cell r="B1594">
            <v>9254000</v>
          </cell>
        </row>
        <row r="1595">
          <cell r="A1595">
            <v>254465</v>
          </cell>
          <cell r="B1595">
            <v>9254000</v>
          </cell>
        </row>
        <row r="1596">
          <cell r="A1596">
            <v>254470</v>
          </cell>
          <cell r="B1596">
            <v>9254000</v>
          </cell>
        </row>
        <row r="1597">
          <cell r="A1597">
            <v>254471</v>
          </cell>
          <cell r="B1597">
            <v>9254000</v>
          </cell>
        </row>
        <row r="1598">
          <cell r="A1598">
            <v>254472</v>
          </cell>
          <cell r="B1598">
            <v>9254000</v>
          </cell>
        </row>
        <row r="1599">
          <cell r="A1599">
            <v>254473</v>
          </cell>
          <cell r="B1599">
            <v>9254000</v>
          </cell>
        </row>
        <row r="1600">
          <cell r="A1600">
            <v>254474</v>
          </cell>
          <cell r="B1600">
            <v>9254000</v>
          </cell>
        </row>
        <row r="1601">
          <cell r="A1601">
            <v>254475</v>
          </cell>
          <cell r="B1601">
            <v>9254000</v>
          </cell>
        </row>
        <row r="1602">
          <cell r="A1602">
            <v>254476</v>
          </cell>
          <cell r="B1602">
            <v>9254000</v>
          </cell>
        </row>
        <row r="1603">
          <cell r="A1603">
            <v>254477</v>
          </cell>
          <cell r="B1603">
            <v>9254000</v>
          </cell>
        </row>
        <row r="1604">
          <cell r="A1604">
            <v>254478</v>
          </cell>
          <cell r="B1604">
            <v>9254000</v>
          </cell>
        </row>
        <row r="1605">
          <cell r="A1605">
            <v>254481</v>
          </cell>
          <cell r="B1605">
            <v>9254000</v>
          </cell>
        </row>
        <row r="1606">
          <cell r="A1606">
            <v>254482</v>
          </cell>
          <cell r="B1606">
            <v>9254000</v>
          </cell>
        </row>
        <row r="1607">
          <cell r="A1607">
            <v>254484</v>
          </cell>
          <cell r="B1607">
            <v>9254000</v>
          </cell>
        </row>
        <row r="1608">
          <cell r="A1608">
            <v>254485</v>
          </cell>
          <cell r="B1608">
            <v>9254000</v>
          </cell>
        </row>
        <row r="1609">
          <cell r="A1609">
            <v>254490</v>
          </cell>
          <cell r="B1609">
            <v>9254000</v>
          </cell>
        </row>
        <row r="1610">
          <cell r="A1610">
            <v>254492</v>
          </cell>
          <cell r="B1610">
            <v>9254000</v>
          </cell>
        </row>
        <row r="1611">
          <cell r="A1611">
            <v>254493</v>
          </cell>
          <cell r="B1611">
            <v>9254000</v>
          </cell>
        </row>
        <row r="1612">
          <cell r="A1612">
            <v>254494</v>
          </cell>
          <cell r="B1612">
            <v>9254000</v>
          </cell>
        </row>
        <row r="1613">
          <cell r="A1613">
            <v>254561</v>
          </cell>
          <cell r="B1613">
            <v>9254000</v>
          </cell>
        </row>
        <row r="1614">
          <cell r="A1614">
            <v>254640</v>
          </cell>
          <cell r="B1614">
            <v>9254000</v>
          </cell>
        </row>
        <row r="1615">
          <cell r="A1615">
            <v>254641</v>
          </cell>
          <cell r="B1615">
            <v>9254000</v>
          </cell>
        </row>
        <row r="1616">
          <cell r="A1616">
            <v>254642</v>
          </cell>
          <cell r="B1616">
            <v>9254000</v>
          </cell>
        </row>
        <row r="1617">
          <cell r="A1617">
            <v>254650</v>
          </cell>
          <cell r="B1617">
            <v>9254000</v>
          </cell>
        </row>
        <row r="1618">
          <cell r="A1618">
            <v>254659</v>
          </cell>
          <cell r="B1618">
            <v>9254000</v>
          </cell>
        </row>
        <row r="1619">
          <cell r="A1619">
            <v>254660</v>
          </cell>
          <cell r="B1619">
            <v>9254000</v>
          </cell>
        </row>
        <row r="1620">
          <cell r="A1620">
            <v>254670</v>
          </cell>
          <cell r="B1620">
            <v>9254000</v>
          </cell>
        </row>
        <row r="1621">
          <cell r="A1621">
            <v>254671</v>
          </cell>
          <cell r="B1621">
            <v>9254000</v>
          </cell>
        </row>
        <row r="1622">
          <cell r="A1622">
            <v>254720</v>
          </cell>
          <cell r="B1622">
            <v>9254000</v>
          </cell>
        </row>
        <row r="1623">
          <cell r="A1623">
            <v>254900</v>
          </cell>
          <cell r="B1623">
            <v>9254000</v>
          </cell>
        </row>
        <row r="1624">
          <cell r="A1624">
            <v>254906</v>
          </cell>
          <cell r="B1624">
            <v>9254000</v>
          </cell>
        </row>
        <row r="1625">
          <cell r="A1625">
            <v>255100</v>
          </cell>
          <cell r="B1625">
            <v>9255000</v>
          </cell>
        </row>
        <row r="1626">
          <cell r="A1626">
            <v>255323</v>
          </cell>
          <cell r="B1626">
            <v>9255000</v>
          </cell>
        </row>
        <row r="1627">
          <cell r="A1627">
            <v>255500</v>
          </cell>
          <cell r="B1627">
            <v>9255000</v>
          </cell>
        </row>
        <row r="1628">
          <cell r="A1628">
            <v>282100</v>
          </cell>
          <cell r="B1628">
            <v>9282000</v>
          </cell>
        </row>
        <row r="1629">
          <cell r="A1629">
            <v>282291</v>
          </cell>
          <cell r="B1629">
            <v>9282000</v>
          </cell>
        </row>
        <row r="1630">
          <cell r="A1630">
            <v>282500</v>
          </cell>
          <cell r="B1630">
            <v>9282000</v>
          </cell>
        </row>
        <row r="1631">
          <cell r="A1631">
            <v>282503</v>
          </cell>
          <cell r="B1631">
            <v>9282000</v>
          </cell>
        </row>
        <row r="1632">
          <cell r="A1632">
            <v>282510</v>
          </cell>
          <cell r="B1632">
            <v>9282000</v>
          </cell>
        </row>
        <row r="1633">
          <cell r="A1633">
            <v>282515</v>
          </cell>
          <cell r="B1633">
            <v>9282000</v>
          </cell>
        </row>
        <row r="1634">
          <cell r="A1634">
            <v>282555</v>
          </cell>
          <cell r="B1634">
            <v>9282000</v>
          </cell>
        </row>
        <row r="1635">
          <cell r="A1635">
            <v>282565</v>
          </cell>
          <cell r="B1635">
            <v>9282000</v>
          </cell>
        </row>
        <row r="1636">
          <cell r="A1636">
            <v>282570</v>
          </cell>
          <cell r="B1636">
            <v>9282000</v>
          </cell>
        </row>
        <row r="1637">
          <cell r="A1637">
            <v>282648</v>
          </cell>
          <cell r="B1637">
            <v>9282000</v>
          </cell>
        </row>
        <row r="1638">
          <cell r="A1638">
            <v>282794</v>
          </cell>
          <cell r="B1638">
            <v>9282000</v>
          </cell>
        </row>
        <row r="1639">
          <cell r="A1639">
            <v>282795</v>
          </cell>
          <cell r="B1639">
            <v>9282000</v>
          </cell>
        </row>
        <row r="1640">
          <cell r="A1640">
            <v>283112</v>
          </cell>
          <cell r="B1640">
            <v>9283000</v>
          </cell>
        </row>
        <row r="1641">
          <cell r="A1641">
            <v>283116</v>
          </cell>
          <cell r="B1641">
            <v>9283000</v>
          </cell>
        </row>
        <row r="1642">
          <cell r="A1642">
            <v>283120</v>
          </cell>
          <cell r="B1642">
            <v>9283000</v>
          </cell>
        </row>
        <row r="1643">
          <cell r="A1643">
            <v>283122</v>
          </cell>
          <cell r="B1643">
            <v>9283000</v>
          </cell>
        </row>
        <row r="1644">
          <cell r="A1644">
            <v>283133</v>
          </cell>
          <cell r="B1644">
            <v>9283000</v>
          </cell>
        </row>
        <row r="1645">
          <cell r="A1645">
            <v>283142</v>
          </cell>
          <cell r="B1645">
            <v>9283000</v>
          </cell>
        </row>
        <row r="1646">
          <cell r="A1646">
            <v>283143</v>
          </cell>
          <cell r="B1646">
            <v>9283000</v>
          </cell>
        </row>
        <row r="1647">
          <cell r="A1647">
            <v>283145</v>
          </cell>
          <cell r="B1647">
            <v>9283000</v>
          </cell>
        </row>
        <row r="1648">
          <cell r="A1648">
            <v>283203</v>
          </cell>
          <cell r="B1648">
            <v>9283000</v>
          </cell>
        </row>
        <row r="1649">
          <cell r="A1649">
            <v>283209</v>
          </cell>
          <cell r="B1649">
            <v>9283000</v>
          </cell>
        </row>
        <row r="1650">
          <cell r="A1650">
            <v>283211</v>
          </cell>
          <cell r="B1650">
            <v>9283000</v>
          </cell>
        </row>
        <row r="1651">
          <cell r="A1651">
            <v>283212</v>
          </cell>
          <cell r="B1651">
            <v>9283000</v>
          </cell>
        </row>
        <row r="1652">
          <cell r="A1652">
            <v>283213</v>
          </cell>
          <cell r="B1652">
            <v>9283000</v>
          </cell>
        </row>
        <row r="1653">
          <cell r="A1653">
            <v>283214</v>
          </cell>
          <cell r="B1653">
            <v>9283000</v>
          </cell>
        </row>
        <row r="1654">
          <cell r="A1654">
            <v>283215</v>
          </cell>
          <cell r="B1654">
            <v>9283000</v>
          </cell>
        </row>
        <row r="1655">
          <cell r="A1655">
            <v>283221</v>
          </cell>
          <cell r="B1655">
            <v>9283000</v>
          </cell>
        </row>
        <row r="1656">
          <cell r="A1656">
            <v>283226</v>
          </cell>
          <cell r="B1656">
            <v>9283000</v>
          </cell>
        </row>
        <row r="1657">
          <cell r="A1657">
            <v>283227</v>
          </cell>
          <cell r="B1657">
            <v>9283000</v>
          </cell>
        </row>
        <row r="1658">
          <cell r="A1658">
            <v>283228</v>
          </cell>
          <cell r="B1658">
            <v>9283000</v>
          </cell>
        </row>
        <row r="1659">
          <cell r="A1659">
            <v>283229</v>
          </cell>
          <cell r="B1659">
            <v>9283000</v>
          </cell>
        </row>
        <row r="1660">
          <cell r="A1660">
            <v>283234</v>
          </cell>
          <cell r="B1660">
            <v>9283000</v>
          </cell>
        </row>
        <row r="1661">
          <cell r="A1661">
            <v>283235</v>
          </cell>
          <cell r="B1661">
            <v>9283000</v>
          </cell>
        </row>
        <row r="1662">
          <cell r="A1662">
            <v>283236</v>
          </cell>
          <cell r="B1662">
            <v>9283000</v>
          </cell>
        </row>
        <row r="1663">
          <cell r="A1663">
            <v>283238</v>
          </cell>
          <cell r="B1663">
            <v>9283000</v>
          </cell>
        </row>
        <row r="1664">
          <cell r="A1664">
            <v>283239</v>
          </cell>
          <cell r="B1664">
            <v>9283000</v>
          </cell>
        </row>
        <row r="1665">
          <cell r="A1665">
            <v>283242</v>
          </cell>
          <cell r="B1665">
            <v>9283000</v>
          </cell>
        </row>
        <row r="1666">
          <cell r="A1666">
            <v>283245</v>
          </cell>
          <cell r="B1666">
            <v>9283000</v>
          </cell>
        </row>
        <row r="1667">
          <cell r="A1667">
            <v>283246</v>
          </cell>
          <cell r="B1667">
            <v>9283000</v>
          </cell>
        </row>
        <row r="1668">
          <cell r="A1668">
            <v>283247</v>
          </cell>
          <cell r="B1668">
            <v>9283000</v>
          </cell>
        </row>
        <row r="1669">
          <cell r="A1669">
            <v>283257</v>
          </cell>
          <cell r="B1669">
            <v>9283000</v>
          </cell>
        </row>
        <row r="1670">
          <cell r="A1670">
            <v>283258</v>
          </cell>
          <cell r="B1670">
            <v>9283000</v>
          </cell>
        </row>
        <row r="1671">
          <cell r="A1671">
            <v>283259</v>
          </cell>
          <cell r="B1671">
            <v>9283000</v>
          </cell>
        </row>
        <row r="1672">
          <cell r="A1672">
            <v>283260</v>
          </cell>
          <cell r="B1672">
            <v>9283000</v>
          </cell>
        </row>
        <row r="1673">
          <cell r="A1673">
            <v>283261</v>
          </cell>
          <cell r="B1673">
            <v>9283000</v>
          </cell>
        </row>
        <row r="1674">
          <cell r="A1674">
            <v>283262</v>
          </cell>
          <cell r="B1674">
            <v>9283000</v>
          </cell>
        </row>
        <row r="1675">
          <cell r="A1675">
            <v>283273</v>
          </cell>
          <cell r="B1675">
            <v>9283000</v>
          </cell>
        </row>
        <row r="1676">
          <cell r="A1676">
            <v>283273</v>
          </cell>
          <cell r="B1676">
            <v>9283000</v>
          </cell>
        </row>
        <row r="1677">
          <cell r="A1677">
            <v>283275</v>
          </cell>
          <cell r="B1677">
            <v>9283000</v>
          </cell>
        </row>
        <row r="1678">
          <cell r="A1678">
            <v>283283</v>
          </cell>
          <cell r="B1678">
            <v>9283000</v>
          </cell>
        </row>
        <row r="1679">
          <cell r="A1679">
            <v>283287</v>
          </cell>
          <cell r="B1679">
            <v>9283000</v>
          </cell>
        </row>
        <row r="1680">
          <cell r="A1680">
            <v>283288</v>
          </cell>
          <cell r="B1680">
            <v>9283000</v>
          </cell>
        </row>
        <row r="1681">
          <cell r="A1681">
            <v>283289</v>
          </cell>
          <cell r="B1681">
            <v>9283000</v>
          </cell>
        </row>
        <row r="1682">
          <cell r="A1682">
            <v>283295</v>
          </cell>
          <cell r="B1682">
            <v>9283000</v>
          </cell>
        </row>
        <row r="1683">
          <cell r="A1683">
            <v>283300</v>
          </cell>
          <cell r="B1683">
            <v>9283000</v>
          </cell>
        </row>
        <row r="1684">
          <cell r="A1684">
            <v>283301</v>
          </cell>
          <cell r="B1684">
            <v>9283000</v>
          </cell>
        </row>
        <row r="1685">
          <cell r="A1685">
            <v>283304</v>
          </cell>
          <cell r="B1685">
            <v>9283000</v>
          </cell>
        </row>
        <row r="1686">
          <cell r="A1686">
            <v>283305</v>
          </cell>
          <cell r="B1686">
            <v>9283000</v>
          </cell>
        </row>
        <row r="1687">
          <cell r="A1687">
            <v>283318</v>
          </cell>
          <cell r="B1687">
            <v>9283000</v>
          </cell>
        </row>
        <row r="1688">
          <cell r="A1688">
            <v>283324</v>
          </cell>
          <cell r="B1688">
            <v>9283000</v>
          </cell>
        </row>
        <row r="1689">
          <cell r="A1689">
            <v>283325</v>
          </cell>
          <cell r="B1689">
            <v>9283000</v>
          </cell>
        </row>
        <row r="1690">
          <cell r="A1690">
            <v>283326</v>
          </cell>
          <cell r="B1690">
            <v>9283000</v>
          </cell>
        </row>
        <row r="1691">
          <cell r="A1691">
            <v>283327</v>
          </cell>
          <cell r="B1691">
            <v>9283000</v>
          </cell>
        </row>
        <row r="1692">
          <cell r="A1692">
            <v>283340</v>
          </cell>
          <cell r="B1692">
            <v>9283000</v>
          </cell>
        </row>
        <row r="1693">
          <cell r="A1693">
            <v>283362</v>
          </cell>
          <cell r="B1693">
            <v>9283000</v>
          </cell>
        </row>
        <row r="1694">
          <cell r="A1694">
            <v>283367</v>
          </cell>
          <cell r="B1694">
            <v>9283000</v>
          </cell>
        </row>
        <row r="1695">
          <cell r="A1695">
            <v>283376</v>
          </cell>
          <cell r="B1695">
            <v>9283000</v>
          </cell>
        </row>
        <row r="1696">
          <cell r="A1696">
            <v>283384</v>
          </cell>
          <cell r="B1696">
            <v>9283000</v>
          </cell>
        </row>
        <row r="1697">
          <cell r="A1697">
            <v>283385</v>
          </cell>
          <cell r="B1697">
            <v>9283000</v>
          </cell>
        </row>
        <row r="1698">
          <cell r="A1698">
            <v>283386</v>
          </cell>
          <cell r="B1698">
            <v>9283000</v>
          </cell>
        </row>
        <row r="1699">
          <cell r="A1699">
            <v>283389</v>
          </cell>
          <cell r="B1699">
            <v>9283000</v>
          </cell>
        </row>
        <row r="1700">
          <cell r="A1700">
            <v>283390</v>
          </cell>
          <cell r="B1700">
            <v>9283000</v>
          </cell>
        </row>
        <row r="1701">
          <cell r="A1701">
            <v>283393</v>
          </cell>
          <cell r="B1701">
            <v>9283000</v>
          </cell>
        </row>
        <row r="1702">
          <cell r="A1702">
            <v>283395</v>
          </cell>
          <cell r="B1702">
            <v>9283000</v>
          </cell>
        </row>
        <row r="1703">
          <cell r="A1703">
            <v>283398</v>
          </cell>
          <cell r="B1703">
            <v>9283000</v>
          </cell>
        </row>
        <row r="1704">
          <cell r="A1704">
            <v>283402</v>
          </cell>
          <cell r="B1704">
            <v>9283000</v>
          </cell>
        </row>
        <row r="1705">
          <cell r="A1705">
            <v>283405</v>
          </cell>
          <cell r="B1705">
            <v>9283000</v>
          </cell>
        </row>
        <row r="1706">
          <cell r="A1706">
            <v>283412</v>
          </cell>
          <cell r="B1706">
            <v>9283000</v>
          </cell>
        </row>
        <row r="1707">
          <cell r="A1707">
            <v>283417</v>
          </cell>
          <cell r="B1707">
            <v>9283000</v>
          </cell>
        </row>
        <row r="1708">
          <cell r="A1708">
            <v>283419</v>
          </cell>
          <cell r="B1708">
            <v>9283000</v>
          </cell>
        </row>
        <row r="1709">
          <cell r="A1709">
            <v>283420</v>
          </cell>
          <cell r="B1709">
            <v>9283000</v>
          </cell>
        </row>
        <row r="1710">
          <cell r="A1710">
            <v>283421</v>
          </cell>
          <cell r="B1710">
            <v>9283000</v>
          </cell>
        </row>
        <row r="1711">
          <cell r="A1711">
            <v>283423</v>
          </cell>
          <cell r="B1711">
            <v>9283000</v>
          </cell>
        </row>
        <row r="1712">
          <cell r="A1712">
            <v>283424</v>
          </cell>
          <cell r="B1712">
            <v>9283000</v>
          </cell>
        </row>
        <row r="1713">
          <cell r="A1713">
            <v>283427</v>
          </cell>
          <cell r="B1713">
            <v>9283000</v>
          </cell>
        </row>
        <row r="1714">
          <cell r="A1714">
            <v>283431</v>
          </cell>
          <cell r="B1714">
            <v>9283000</v>
          </cell>
        </row>
        <row r="1715">
          <cell r="A1715">
            <v>283433</v>
          </cell>
          <cell r="B1715">
            <v>9283000</v>
          </cell>
        </row>
        <row r="1716">
          <cell r="A1716">
            <v>283434</v>
          </cell>
          <cell r="B1716">
            <v>9283000</v>
          </cell>
        </row>
        <row r="1717">
          <cell r="A1717">
            <v>283435</v>
          </cell>
          <cell r="B1717">
            <v>9283000</v>
          </cell>
        </row>
        <row r="1718">
          <cell r="A1718">
            <v>283436</v>
          </cell>
          <cell r="B1718">
            <v>9283000</v>
          </cell>
        </row>
        <row r="1719">
          <cell r="A1719">
            <v>283443</v>
          </cell>
          <cell r="B1719">
            <v>9283000</v>
          </cell>
        </row>
        <row r="1720">
          <cell r="A1720">
            <v>283448</v>
          </cell>
          <cell r="B1720">
            <v>9283000</v>
          </cell>
        </row>
        <row r="1721">
          <cell r="A1721">
            <v>283453</v>
          </cell>
          <cell r="B1721">
            <v>9283000</v>
          </cell>
        </row>
        <row r="1722">
          <cell r="A1722">
            <v>283461</v>
          </cell>
          <cell r="B1722">
            <v>9283000</v>
          </cell>
        </row>
        <row r="1723">
          <cell r="A1723">
            <v>283462</v>
          </cell>
          <cell r="B1723">
            <v>9283000</v>
          </cell>
        </row>
        <row r="1724">
          <cell r="A1724">
            <v>283463</v>
          </cell>
          <cell r="B1724">
            <v>9283000</v>
          </cell>
        </row>
        <row r="1725">
          <cell r="A1725">
            <v>283464</v>
          </cell>
          <cell r="B1725">
            <v>9283000</v>
          </cell>
        </row>
        <row r="1726">
          <cell r="A1726">
            <v>283465</v>
          </cell>
          <cell r="B1726">
            <v>9283000</v>
          </cell>
        </row>
        <row r="1727">
          <cell r="A1727">
            <v>283466</v>
          </cell>
          <cell r="B1727">
            <v>9283000</v>
          </cell>
        </row>
        <row r="1728">
          <cell r="A1728">
            <v>283467</v>
          </cell>
          <cell r="B1728">
            <v>9283000</v>
          </cell>
        </row>
        <row r="1729">
          <cell r="A1729">
            <v>283468</v>
          </cell>
          <cell r="B1729">
            <v>9283000</v>
          </cell>
        </row>
        <row r="1730">
          <cell r="A1730">
            <v>283469</v>
          </cell>
          <cell r="B1730">
            <v>9283000</v>
          </cell>
        </row>
        <row r="1731">
          <cell r="A1731">
            <v>283470</v>
          </cell>
          <cell r="B1731">
            <v>9283000</v>
          </cell>
        </row>
        <row r="1732">
          <cell r="A1732">
            <v>283471</v>
          </cell>
          <cell r="B1732">
            <v>9283000</v>
          </cell>
        </row>
        <row r="1733">
          <cell r="A1733">
            <v>283472</v>
          </cell>
          <cell r="B1733">
            <v>9283000</v>
          </cell>
        </row>
        <row r="1734">
          <cell r="A1734">
            <v>283473</v>
          </cell>
          <cell r="B1734">
            <v>9283000</v>
          </cell>
        </row>
        <row r="1735">
          <cell r="A1735">
            <v>283474</v>
          </cell>
          <cell r="B1735">
            <v>9283000</v>
          </cell>
        </row>
        <row r="1736">
          <cell r="A1736">
            <v>283475</v>
          </cell>
          <cell r="B1736">
            <v>9283000</v>
          </cell>
        </row>
        <row r="1737">
          <cell r="A1737">
            <v>283476</v>
          </cell>
          <cell r="B1737">
            <v>9283000</v>
          </cell>
        </row>
        <row r="1738">
          <cell r="A1738">
            <v>283477</v>
          </cell>
          <cell r="B1738">
            <v>9283000</v>
          </cell>
        </row>
        <row r="1739">
          <cell r="A1739">
            <v>283478</v>
          </cell>
          <cell r="B1739">
            <v>9283000</v>
          </cell>
        </row>
        <row r="1740">
          <cell r="A1740">
            <v>283479</v>
          </cell>
          <cell r="B1740">
            <v>9283000</v>
          </cell>
        </row>
        <row r="1741">
          <cell r="A1741">
            <v>283481</v>
          </cell>
          <cell r="B1741">
            <v>9283000</v>
          </cell>
        </row>
        <row r="1742">
          <cell r="A1742">
            <v>283482</v>
          </cell>
          <cell r="B1742">
            <v>9283000</v>
          </cell>
        </row>
        <row r="1743">
          <cell r="A1743">
            <v>283484</v>
          </cell>
          <cell r="B1743">
            <v>9283000</v>
          </cell>
        </row>
        <row r="1744">
          <cell r="A1744">
            <v>283488</v>
          </cell>
          <cell r="B1744">
            <v>9283000</v>
          </cell>
        </row>
        <row r="1745">
          <cell r="A1745">
            <v>283489</v>
          </cell>
          <cell r="B1745">
            <v>9283000</v>
          </cell>
        </row>
        <row r="1746">
          <cell r="A1746">
            <v>283495</v>
          </cell>
          <cell r="B1746">
            <v>9283000</v>
          </cell>
        </row>
        <row r="1747">
          <cell r="A1747">
            <v>283496</v>
          </cell>
          <cell r="B1747">
            <v>9283000</v>
          </cell>
        </row>
        <row r="1748">
          <cell r="A1748">
            <v>283500</v>
          </cell>
          <cell r="B1748">
            <v>9283000</v>
          </cell>
        </row>
        <row r="1749">
          <cell r="A1749">
            <v>283525</v>
          </cell>
          <cell r="B1749">
            <v>9283000</v>
          </cell>
        </row>
        <row r="1750">
          <cell r="A1750">
            <v>283553</v>
          </cell>
          <cell r="B1750">
            <v>9283000</v>
          </cell>
        </row>
        <row r="1751">
          <cell r="A1751">
            <v>283557</v>
          </cell>
          <cell r="B1751">
            <v>9283000</v>
          </cell>
        </row>
        <row r="1752">
          <cell r="A1752">
            <v>283561</v>
          </cell>
          <cell r="B1752">
            <v>9283000</v>
          </cell>
        </row>
        <row r="1753">
          <cell r="A1753">
            <v>283640</v>
          </cell>
          <cell r="B1753">
            <v>9283000</v>
          </cell>
        </row>
        <row r="1754">
          <cell r="A1754">
            <v>283700</v>
          </cell>
          <cell r="B1754">
            <v>9283000</v>
          </cell>
        </row>
        <row r="1755">
          <cell r="A1755">
            <v>283731</v>
          </cell>
          <cell r="B1755">
            <v>9283000</v>
          </cell>
        </row>
        <row r="1756">
          <cell r="A1756">
            <v>283820</v>
          </cell>
          <cell r="B1756">
            <v>9283000</v>
          </cell>
        </row>
        <row r="1757">
          <cell r="A1757">
            <v>283830</v>
          </cell>
          <cell r="B1757">
            <v>9283000</v>
          </cell>
        </row>
        <row r="1758">
          <cell r="A1758">
            <v>283831</v>
          </cell>
          <cell r="B1758">
            <v>9283000</v>
          </cell>
        </row>
        <row r="1759">
          <cell r="A1759">
            <v>283832</v>
          </cell>
          <cell r="B1759">
            <v>9283000</v>
          </cell>
        </row>
        <row r="1760">
          <cell r="A1760">
            <v>283833</v>
          </cell>
          <cell r="B1760">
            <v>9283000</v>
          </cell>
        </row>
        <row r="1761">
          <cell r="A1761">
            <v>283834</v>
          </cell>
          <cell r="B1761">
            <v>9283000</v>
          </cell>
        </row>
        <row r="1762">
          <cell r="A1762">
            <v>283835</v>
          </cell>
          <cell r="B1762">
            <v>9283000</v>
          </cell>
        </row>
        <row r="1763">
          <cell r="A1763">
            <v>283837</v>
          </cell>
          <cell r="B1763">
            <v>9283000</v>
          </cell>
        </row>
        <row r="1764">
          <cell r="A1764">
            <v>283838</v>
          </cell>
          <cell r="B1764">
            <v>9283000</v>
          </cell>
        </row>
        <row r="1765">
          <cell r="A1765">
            <v>283839</v>
          </cell>
          <cell r="B1765">
            <v>9283000</v>
          </cell>
        </row>
        <row r="1766">
          <cell r="A1766">
            <v>283840</v>
          </cell>
          <cell r="B1766">
            <v>9283000</v>
          </cell>
        </row>
        <row r="1767">
          <cell r="A1767">
            <v>283841</v>
          </cell>
          <cell r="B1767">
            <v>9283000</v>
          </cell>
        </row>
        <row r="1768">
          <cell r="A1768">
            <v>283842</v>
          </cell>
          <cell r="B1768">
            <v>9283000</v>
          </cell>
        </row>
        <row r="1769">
          <cell r="A1769">
            <v>283843</v>
          </cell>
          <cell r="B1769">
            <v>9283000</v>
          </cell>
        </row>
        <row r="1770">
          <cell r="A1770">
            <v>283844</v>
          </cell>
          <cell r="B1770">
            <v>9283000</v>
          </cell>
        </row>
        <row r="1771">
          <cell r="A1771">
            <v>283845</v>
          </cell>
          <cell r="B1771">
            <v>9283000</v>
          </cell>
        </row>
        <row r="1772">
          <cell r="A1772">
            <v>283846</v>
          </cell>
          <cell r="B1772">
            <v>9283000</v>
          </cell>
        </row>
        <row r="1773">
          <cell r="A1773">
            <v>283848</v>
          </cell>
          <cell r="B1773">
            <v>9283000</v>
          </cell>
        </row>
        <row r="1774">
          <cell r="A1774">
            <v>283849</v>
          </cell>
          <cell r="B1774">
            <v>9283000</v>
          </cell>
        </row>
        <row r="1775">
          <cell r="A1775">
            <v>283850</v>
          </cell>
          <cell r="B1775">
            <v>9283000</v>
          </cell>
        </row>
        <row r="1776">
          <cell r="A1776">
            <v>283851</v>
          </cell>
          <cell r="B1776">
            <v>9283000</v>
          </cell>
        </row>
        <row r="1777">
          <cell r="A1777">
            <v>283852</v>
          </cell>
          <cell r="B1777">
            <v>9283000</v>
          </cell>
        </row>
        <row r="1778">
          <cell r="A1778">
            <v>283853</v>
          </cell>
          <cell r="B1778">
            <v>9283000</v>
          </cell>
        </row>
        <row r="1779">
          <cell r="A1779">
            <v>283854</v>
          </cell>
          <cell r="B1779">
            <v>9283000</v>
          </cell>
        </row>
        <row r="1780">
          <cell r="A1780">
            <v>283856</v>
          </cell>
          <cell r="B1780">
            <v>9283000</v>
          </cell>
        </row>
        <row r="1781">
          <cell r="A1781">
            <v>283857</v>
          </cell>
          <cell r="B1781">
            <v>9283000</v>
          </cell>
        </row>
        <row r="1782">
          <cell r="A1782">
            <v>283858</v>
          </cell>
          <cell r="B1782">
            <v>9283000</v>
          </cell>
        </row>
        <row r="1783">
          <cell r="A1783">
            <v>283859</v>
          </cell>
          <cell r="B1783">
            <v>9283000</v>
          </cell>
        </row>
        <row r="1784">
          <cell r="A1784">
            <v>283860</v>
          </cell>
          <cell r="B1784">
            <v>9283000</v>
          </cell>
        </row>
        <row r="1785">
          <cell r="A1785">
            <v>283861</v>
          </cell>
          <cell r="B1785">
            <v>9283000</v>
          </cell>
        </row>
        <row r="1786">
          <cell r="A1786">
            <v>283862</v>
          </cell>
          <cell r="B1786">
            <v>9283000</v>
          </cell>
        </row>
        <row r="1787">
          <cell r="A1787">
            <v>283863</v>
          </cell>
          <cell r="B1787">
            <v>9283000</v>
          </cell>
        </row>
        <row r="1788">
          <cell r="A1788">
            <v>283864</v>
          </cell>
          <cell r="B1788">
            <v>9283000</v>
          </cell>
        </row>
        <row r="1789">
          <cell r="A1789">
            <v>283865</v>
          </cell>
          <cell r="B1789">
            <v>9283000</v>
          </cell>
        </row>
        <row r="1790">
          <cell r="A1790">
            <v>283866</v>
          </cell>
          <cell r="B1790">
            <v>9283000</v>
          </cell>
        </row>
        <row r="1791">
          <cell r="A1791">
            <v>283868</v>
          </cell>
          <cell r="B1791">
            <v>9283000</v>
          </cell>
        </row>
        <row r="1792">
          <cell r="A1792">
            <v>283869</v>
          </cell>
          <cell r="B1792">
            <v>9283000</v>
          </cell>
        </row>
        <row r="1793">
          <cell r="A1793">
            <v>283870</v>
          </cell>
          <cell r="B1793">
            <v>9283000</v>
          </cell>
        </row>
        <row r="1794">
          <cell r="A1794">
            <v>283871</v>
          </cell>
          <cell r="B1794">
            <v>9283000</v>
          </cell>
        </row>
        <row r="1795">
          <cell r="A1795">
            <v>283872</v>
          </cell>
          <cell r="B1795">
            <v>9283000</v>
          </cell>
        </row>
        <row r="1796">
          <cell r="A1796">
            <v>283874</v>
          </cell>
          <cell r="B1796">
            <v>9283000</v>
          </cell>
        </row>
        <row r="1797">
          <cell r="A1797">
            <v>283876</v>
          </cell>
          <cell r="B1797">
            <v>9283000</v>
          </cell>
        </row>
        <row r="1798">
          <cell r="A1798">
            <v>283879</v>
          </cell>
          <cell r="B1798">
            <v>9283000</v>
          </cell>
        </row>
        <row r="1799">
          <cell r="A1799">
            <v>283881</v>
          </cell>
          <cell r="B1799">
            <v>9283000</v>
          </cell>
        </row>
        <row r="1800">
          <cell r="A1800">
            <v>283882</v>
          </cell>
          <cell r="B1800">
            <v>9283000</v>
          </cell>
        </row>
        <row r="1801">
          <cell r="A1801">
            <v>283883</v>
          </cell>
          <cell r="B1801">
            <v>9283000</v>
          </cell>
        </row>
        <row r="1802">
          <cell r="A1802">
            <v>283884</v>
          </cell>
          <cell r="B1802">
            <v>9283000</v>
          </cell>
        </row>
        <row r="1803">
          <cell r="A1803">
            <v>283885</v>
          </cell>
          <cell r="B1803">
            <v>9283000</v>
          </cell>
        </row>
        <row r="1804">
          <cell r="A1804">
            <v>283960</v>
          </cell>
          <cell r="B1804">
            <v>9283000</v>
          </cell>
        </row>
        <row r="1805">
          <cell r="A1805">
            <v>283970</v>
          </cell>
          <cell r="B1805">
            <v>9283000</v>
          </cell>
        </row>
        <row r="1806">
          <cell r="A1806">
            <v>403100</v>
          </cell>
          <cell r="B1806">
            <v>9403000</v>
          </cell>
        </row>
        <row r="1807">
          <cell r="A1807">
            <v>403101</v>
          </cell>
          <cell r="B1807">
            <v>9403000</v>
          </cell>
        </row>
        <row r="1808">
          <cell r="A1808">
            <v>403105</v>
          </cell>
          <cell r="B1808">
            <v>9403000</v>
          </cell>
        </row>
        <row r="1809">
          <cell r="A1809">
            <v>403115</v>
          </cell>
          <cell r="B1809">
            <v>9403100</v>
          </cell>
        </row>
        <row r="1810">
          <cell r="A1810">
            <v>403200</v>
          </cell>
          <cell r="B1810">
            <v>9403000</v>
          </cell>
        </row>
        <row r="1811">
          <cell r="A1811">
            <v>403201</v>
          </cell>
          <cell r="B1811">
            <v>9403000</v>
          </cell>
        </row>
        <row r="1812">
          <cell r="A1812">
            <v>403202</v>
          </cell>
          <cell r="B1812">
            <v>9403000</v>
          </cell>
        </row>
        <row r="1813">
          <cell r="A1813">
            <v>403203</v>
          </cell>
          <cell r="B1813">
            <v>9403000</v>
          </cell>
        </row>
        <row r="1814">
          <cell r="A1814">
            <v>403260</v>
          </cell>
          <cell r="B1814">
            <v>9403000</v>
          </cell>
        </row>
        <row r="1815">
          <cell r="A1815">
            <v>404101</v>
          </cell>
          <cell r="B1815">
            <v>9404000</v>
          </cell>
        </row>
        <row r="1816">
          <cell r="A1816">
            <v>404105</v>
          </cell>
          <cell r="B1816">
            <v>9404000</v>
          </cell>
        </row>
        <row r="1817">
          <cell r="A1817">
            <v>404107</v>
          </cell>
          <cell r="B1817">
            <v>9404000</v>
          </cell>
        </row>
        <row r="1818">
          <cell r="A1818">
            <v>404210</v>
          </cell>
          <cell r="B1818">
            <v>9404000</v>
          </cell>
        </row>
        <row r="1819">
          <cell r="A1819">
            <v>404220</v>
          </cell>
          <cell r="B1819">
            <v>9404000</v>
          </cell>
        </row>
        <row r="1820">
          <cell r="A1820">
            <v>404260</v>
          </cell>
          <cell r="B1820">
            <v>9404000</v>
          </cell>
        </row>
        <row r="1821">
          <cell r="A1821">
            <v>404315</v>
          </cell>
          <cell r="B1821">
            <v>9404000</v>
          </cell>
        </row>
        <row r="1822">
          <cell r="A1822">
            <v>404640</v>
          </cell>
          <cell r="B1822">
            <v>9404000</v>
          </cell>
        </row>
        <row r="1823">
          <cell r="A1823">
            <v>405100</v>
          </cell>
          <cell r="B1823">
            <v>9405000</v>
          </cell>
        </row>
        <row r="1824">
          <cell r="A1824">
            <v>405104</v>
          </cell>
          <cell r="B1824">
            <v>9405000</v>
          </cell>
        </row>
        <row r="1825">
          <cell r="A1825">
            <v>405109</v>
          </cell>
          <cell r="B1825">
            <v>9405000</v>
          </cell>
        </row>
        <row r="1826">
          <cell r="A1826">
            <v>406100</v>
          </cell>
          <cell r="B1826">
            <v>9406000</v>
          </cell>
        </row>
        <row r="1827">
          <cell r="A1827">
            <v>407011</v>
          </cell>
          <cell r="B1827">
            <v>9407000</v>
          </cell>
        </row>
        <row r="1828">
          <cell r="A1828">
            <v>407250</v>
          </cell>
          <cell r="B1828">
            <v>9407300</v>
          </cell>
        </row>
        <row r="1829">
          <cell r="A1829">
            <v>407301</v>
          </cell>
          <cell r="B1829">
            <v>9407300</v>
          </cell>
        </row>
        <row r="1830">
          <cell r="A1830">
            <v>407302</v>
          </cell>
          <cell r="B1830">
            <v>9407300</v>
          </cell>
        </row>
        <row r="1831">
          <cell r="A1831">
            <v>407305</v>
          </cell>
          <cell r="B1831">
            <v>9407300</v>
          </cell>
        </row>
        <row r="1832">
          <cell r="A1832">
            <v>407310</v>
          </cell>
          <cell r="B1832">
            <v>9407300</v>
          </cell>
        </row>
        <row r="1833">
          <cell r="A1833">
            <v>407340</v>
          </cell>
          <cell r="B1833">
            <v>9407300</v>
          </cell>
        </row>
        <row r="1834">
          <cell r="A1834">
            <v>407361</v>
          </cell>
          <cell r="B1834">
            <v>9407300</v>
          </cell>
        </row>
        <row r="1835">
          <cell r="A1835">
            <v>407367</v>
          </cell>
          <cell r="B1835">
            <v>9407300</v>
          </cell>
        </row>
        <row r="1836">
          <cell r="A1836">
            <v>407373</v>
          </cell>
          <cell r="B1836">
            <v>9407300</v>
          </cell>
        </row>
        <row r="1837">
          <cell r="A1837">
            <v>407381</v>
          </cell>
          <cell r="B1837">
            <v>9407300</v>
          </cell>
        </row>
        <row r="1838">
          <cell r="A1838">
            <v>407383</v>
          </cell>
          <cell r="B1838">
            <v>9407300</v>
          </cell>
        </row>
        <row r="1839">
          <cell r="A1839">
            <v>407384</v>
          </cell>
          <cell r="B1839">
            <v>9407300</v>
          </cell>
        </row>
        <row r="1840">
          <cell r="A1840">
            <v>407412</v>
          </cell>
          <cell r="B1840">
            <v>9407300</v>
          </cell>
        </row>
        <row r="1841">
          <cell r="A1841">
            <v>407413</v>
          </cell>
          <cell r="B1841">
            <v>9407300</v>
          </cell>
        </row>
        <row r="1842">
          <cell r="A1842">
            <v>407414</v>
          </cell>
          <cell r="B1842">
            <v>9407300</v>
          </cell>
        </row>
        <row r="1843">
          <cell r="A1843">
            <v>407415</v>
          </cell>
          <cell r="B1843">
            <v>9407300</v>
          </cell>
        </row>
        <row r="1844">
          <cell r="A1844">
            <v>407417</v>
          </cell>
          <cell r="B1844">
            <v>9407300</v>
          </cell>
        </row>
        <row r="1845">
          <cell r="A1845">
            <v>407418</v>
          </cell>
          <cell r="B1845">
            <v>9407300</v>
          </cell>
        </row>
        <row r="1846">
          <cell r="A1846">
            <v>407419</v>
          </cell>
          <cell r="B1846">
            <v>9407300</v>
          </cell>
        </row>
        <row r="1847">
          <cell r="A1847">
            <v>407420</v>
          </cell>
          <cell r="B1847">
            <v>9407300</v>
          </cell>
        </row>
        <row r="1848">
          <cell r="A1848">
            <v>407421</v>
          </cell>
          <cell r="B1848">
            <v>9407300</v>
          </cell>
        </row>
        <row r="1849">
          <cell r="A1849">
            <v>407423</v>
          </cell>
          <cell r="B1849">
            <v>9407300</v>
          </cell>
        </row>
        <row r="1850">
          <cell r="A1850">
            <v>407425</v>
          </cell>
          <cell r="B1850">
            <v>9407300</v>
          </cell>
        </row>
        <row r="1851">
          <cell r="A1851">
            <v>407427</v>
          </cell>
          <cell r="B1851">
            <v>9407300</v>
          </cell>
        </row>
        <row r="1852">
          <cell r="A1852">
            <v>407431</v>
          </cell>
          <cell r="B1852">
            <v>9407300</v>
          </cell>
        </row>
        <row r="1853">
          <cell r="A1853">
            <v>407432</v>
          </cell>
          <cell r="B1853">
            <v>9407300</v>
          </cell>
        </row>
        <row r="1854">
          <cell r="A1854">
            <v>407433</v>
          </cell>
          <cell r="B1854">
            <v>9407300</v>
          </cell>
        </row>
        <row r="1855">
          <cell r="A1855">
            <v>407434</v>
          </cell>
          <cell r="B1855">
            <v>9407300</v>
          </cell>
        </row>
        <row r="1856">
          <cell r="A1856">
            <v>407436</v>
          </cell>
          <cell r="B1856">
            <v>9407300</v>
          </cell>
        </row>
        <row r="1857">
          <cell r="A1857">
            <v>407438</v>
          </cell>
          <cell r="B1857">
            <v>9407300</v>
          </cell>
        </row>
        <row r="1858">
          <cell r="A1858">
            <v>407441</v>
          </cell>
          <cell r="B1858">
            <v>9407300</v>
          </cell>
        </row>
        <row r="1859">
          <cell r="A1859">
            <v>407444</v>
          </cell>
          <cell r="B1859">
            <v>9407300</v>
          </cell>
        </row>
        <row r="1860">
          <cell r="A1860">
            <v>407447</v>
          </cell>
          <cell r="B1860">
            <v>9407300</v>
          </cell>
        </row>
        <row r="1861">
          <cell r="A1861">
            <v>407448</v>
          </cell>
          <cell r="B1861">
            <v>9407300</v>
          </cell>
        </row>
        <row r="1862">
          <cell r="A1862">
            <v>407449</v>
          </cell>
          <cell r="B1862">
            <v>9407300</v>
          </cell>
        </row>
        <row r="1863">
          <cell r="A1863">
            <v>407450</v>
          </cell>
          <cell r="B1863">
            <v>9407400</v>
          </cell>
        </row>
        <row r="1864">
          <cell r="A1864">
            <v>407451</v>
          </cell>
          <cell r="B1864">
            <v>9407300</v>
          </cell>
        </row>
        <row r="1865">
          <cell r="A1865">
            <v>407453</v>
          </cell>
          <cell r="B1865">
            <v>9407300</v>
          </cell>
        </row>
        <row r="1866">
          <cell r="A1866">
            <v>407457</v>
          </cell>
          <cell r="B1866">
            <v>9407300</v>
          </cell>
        </row>
        <row r="1867">
          <cell r="A1867">
            <v>407460</v>
          </cell>
          <cell r="B1867">
            <v>9407300</v>
          </cell>
        </row>
        <row r="1868">
          <cell r="A1868">
            <v>407462</v>
          </cell>
          <cell r="B1868">
            <v>9407300</v>
          </cell>
        </row>
        <row r="1869">
          <cell r="A1869">
            <v>407463</v>
          </cell>
          <cell r="B1869">
            <v>9407300</v>
          </cell>
        </row>
        <row r="1870">
          <cell r="A1870">
            <v>407465</v>
          </cell>
          <cell r="B1870">
            <v>9407300</v>
          </cell>
        </row>
        <row r="1871">
          <cell r="A1871">
            <v>407470</v>
          </cell>
          <cell r="B1871">
            <v>9407300</v>
          </cell>
        </row>
        <row r="1872">
          <cell r="A1872">
            <v>407471</v>
          </cell>
          <cell r="B1872">
            <v>9407300</v>
          </cell>
        </row>
        <row r="1873">
          <cell r="A1873">
            <v>407472</v>
          </cell>
          <cell r="B1873">
            <v>9407300</v>
          </cell>
        </row>
        <row r="1874">
          <cell r="A1874">
            <v>407473</v>
          </cell>
          <cell r="B1874">
            <v>9407300</v>
          </cell>
        </row>
        <row r="1875">
          <cell r="A1875">
            <v>407474</v>
          </cell>
          <cell r="B1875">
            <v>9407300</v>
          </cell>
        </row>
        <row r="1876">
          <cell r="A1876">
            <v>407475</v>
          </cell>
          <cell r="B1876">
            <v>9407300</v>
          </cell>
        </row>
        <row r="1877">
          <cell r="A1877">
            <v>407476</v>
          </cell>
          <cell r="B1877">
            <v>9407300</v>
          </cell>
        </row>
        <row r="1878">
          <cell r="A1878">
            <v>407477</v>
          </cell>
          <cell r="B1878">
            <v>9407300</v>
          </cell>
        </row>
        <row r="1879">
          <cell r="A1879">
            <v>407478</v>
          </cell>
          <cell r="B1879">
            <v>9407300</v>
          </cell>
        </row>
        <row r="1880">
          <cell r="A1880">
            <v>407481</v>
          </cell>
          <cell r="B1880">
            <v>9407300</v>
          </cell>
        </row>
        <row r="1881">
          <cell r="A1881">
            <v>407482</v>
          </cell>
          <cell r="B1881">
            <v>9407300</v>
          </cell>
        </row>
        <row r="1882">
          <cell r="A1882">
            <v>407483</v>
          </cell>
          <cell r="B1882">
            <v>9407300</v>
          </cell>
        </row>
        <row r="1883">
          <cell r="A1883">
            <v>407484</v>
          </cell>
          <cell r="B1883">
            <v>9407300</v>
          </cell>
        </row>
        <row r="1884">
          <cell r="A1884">
            <v>407485</v>
          </cell>
          <cell r="B1884">
            <v>9407300</v>
          </cell>
        </row>
        <row r="1885">
          <cell r="A1885">
            <v>407488</v>
          </cell>
          <cell r="B1885">
            <v>9407300</v>
          </cell>
        </row>
        <row r="1886">
          <cell r="A1886">
            <v>407489</v>
          </cell>
          <cell r="B1886">
            <v>9407300</v>
          </cell>
        </row>
        <row r="1887">
          <cell r="A1887">
            <v>407492</v>
          </cell>
          <cell r="B1887">
            <v>9407300</v>
          </cell>
        </row>
        <row r="1888">
          <cell r="A1888">
            <v>407493</v>
          </cell>
          <cell r="B1888">
            <v>9407300</v>
          </cell>
        </row>
        <row r="1889">
          <cell r="A1889">
            <v>407494</v>
          </cell>
          <cell r="B1889">
            <v>9407300</v>
          </cell>
        </row>
        <row r="1890">
          <cell r="A1890">
            <v>407495</v>
          </cell>
          <cell r="B1890">
            <v>9407300</v>
          </cell>
        </row>
        <row r="1891">
          <cell r="A1891">
            <v>407496</v>
          </cell>
          <cell r="B1891">
            <v>9407300</v>
          </cell>
        </row>
        <row r="1892">
          <cell r="A1892">
            <v>408110</v>
          </cell>
          <cell r="B1892">
            <v>9408100</v>
          </cell>
        </row>
        <row r="1893">
          <cell r="A1893">
            <v>408112</v>
          </cell>
          <cell r="B1893">
            <v>9408100</v>
          </cell>
        </row>
        <row r="1894">
          <cell r="A1894">
            <v>408117</v>
          </cell>
          <cell r="B1894">
            <v>9408100</v>
          </cell>
        </row>
        <row r="1895">
          <cell r="A1895">
            <v>408118</v>
          </cell>
          <cell r="B1895">
            <v>9408100</v>
          </cell>
        </row>
        <row r="1896">
          <cell r="A1896">
            <v>408140</v>
          </cell>
          <cell r="B1896">
            <v>9408100</v>
          </cell>
        </row>
        <row r="1897">
          <cell r="A1897">
            <v>408150</v>
          </cell>
          <cell r="B1897">
            <v>9408100</v>
          </cell>
        </row>
        <row r="1898">
          <cell r="A1898">
            <v>408200</v>
          </cell>
          <cell r="B1898">
            <v>9408200</v>
          </cell>
        </row>
        <row r="1899">
          <cell r="A1899">
            <v>408240</v>
          </cell>
          <cell r="B1899">
            <v>9408200</v>
          </cell>
        </row>
        <row r="1900">
          <cell r="A1900">
            <v>408900</v>
          </cell>
          <cell r="B1900">
            <v>9408100</v>
          </cell>
        </row>
        <row r="1901">
          <cell r="A1901">
            <v>409110</v>
          </cell>
          <cell r="B1901">
            <v>9409100</v>
          </cell>
        </row>
        <row r="1902">
          <cell r="A1902">
            <v>409120</v>
          </cell>
          <cell r="B1902">
            <v>9409100</v>
          </cell>
        </row>
        <row r="1903">
          <cell r="A1903">
            <v>409130</v>
          </cell>
          <cell r="B1903">
            <v>9409100</v>
          </cell>
        </row>
        <row r="1904">
          <cell r="A1904">
            <v>409140</v>
          </cell>
          <cell r="B1904">
            <v>9409100</v>
          </cell>
        </row>
        <row r="1905">
          <cell r="A1905">
            <v>409150</v>
          </cell>
          <cell r="B1905">
            <v>9409100</v>
          </cell>
        </row>
        <row r="1906">
          <cell r="A1906">
            <v>409160</v>
          </cell>
          <cell r="B1906">
            <v>9409100</v>
          </cell>
        </row>
        <row r="1907">
          <cell r="A1907">
            <v>409170</v>
          </cell>
          <cell r="B1907">
            <v>9409100</v>
          </cell>
        </row>
        <row r="1908">
          <cell r="A1908">
            <v>409200</v>
          </cell>
          <cell r="B1908">
            <v>9409200</v>
          </cell>
        </row>
        <row r="1909">
          <cell r="A1909">
            <v>409300</v>
          </cell>
          <cell r="B1909">
            <v>9409300</v>
          </cell>
        </row>
        <row r="1910">
          <cell r="A1910">
            <v>410100</v>
          </cell>
          <cell r="B1910">
            <v>9410100</v>
          </cell>
        </row>
        <row r="1911">
          <cell r="A1911">
            <v>410101</v>
          </cell>
          <cell r="B1911">
            <v>9410100</v>
          </cell>
        </row>
        <row r="1912">
          <cell r="A1912">
            <v>410110</v>
          </cell>
          <cell r="B1912">
            <v>9410100</v>
          </cell>
        </row>
        <row r="1913">
          <cell r="A1913">
            <v>410112</v>
          </cell>
          <cell r="B1913">
            <v>9410100</v>
          </cell>
        </row>
        <row r="1914">
          <cell r="A1914">
            <v>410120</v>
          </cell>
          <cell r="B1914">
            <v>9410100</v>
          </cell>
        </row>
        <row r="1915">
          <cell r="A1915">
            <v>410181</v>
          </cell>
          <cell r="B1915">
            <v>9410100</v>
          </cell>
        </row>
        <row r="1916">
          <cell r="A1916">
            <v>410200</v>
          </cell>
          <cell r="B1916">
            <v>9410200</v>
          </cell>
        </row>
        <row r="1917">
          <cell r="A1917">
            <v>411100</v>
          </cell>
          <cell r="B1917">
            <v>9411100</v>
          </cell>
        </row>
        <row r="1918">
          <cell r="A1918">
            <v>411200</v>
          </cell>
          <cell r="B1918">
            <v>9411200</v>
          </cell>
        </row>
        <row r="1919">
          <cell r="A1919">
            <v>411400</v>
          </cell>
          <cell r="B1919">
            <v>9411400</v>
          </cell>
        </row>
        <row r="1920">
          <cell r="A1920">
            <v>411600</v>
          </cell>
          <cell r="B1920">
            <v>9411600</v>
          </cell>
        </row>
        <row r="1921">
          <cell r="A1921">
            <v>411630</v>
          </cell>
          <cell r="B1921">
            <v>9411600</v>
          </cell>
        </row>
        <row r="1922">
          <cell r="A1922">
            <v>411700</v>
          </cell>
          <cell r="B1922">
            <v>9411700</v>
          </cell>
        </row>
        <row r="1923">
          <cell r="A1923">
            <v>411810</v>
          </cell>
          <cell r="B1923">
            <v>9411600</v>
          </cell>
        </row>
        <row r="1924">
          <cell r="A1924">
            <v>411910</v>
          </cell>
          <cell r="B1924">
            <v>9411800</v>
          </cell>
        </row>
        <row r="1925">
          <cell r="A1925">
            <v>411999</v>
          </cell>
          <cell r="B1925">
            <v>9411100</v>
          </cell>
        </row>
        <row r="1926">
          <cell r="A1926">
            <v>414010</v>
          </cell>
          <cell r="B1926">
            <v>9414010</v>
          </cell>
        </row>
        <row r="1927">
          <cell r="A1927">
            <v>414020</v>
          </cell>
          <cell r="B1927">
            <v>9414020</v>
          </cell>
        </row>
        <row r="1928">
          <cell r="A1928">
            <v>414030</v>
          </cell>
          <cell r="B1928">
            <v>9414030</v>
          </cell>
        </row>
        <row r="1929">
          <cell r="A1929">
            <v>417113</v>
          </cell>
          <cell r="B1929">
            <v>9417100</v>
          </cell>
        </row>
        <row r="1930">
          <cell r="A1930">
            <v>417175</v>
          </cell>
          <cell r="B1930">
            <v>9417100</v>
          </cell>
        </row>
        <row r="1931">
          <cell r="A1931">
            <v>417570</v>
          </cell>
          <cell r="B1931">
            <v>9417000</v>
          </cell>
        </row>
        <row r="1932">
          <cell r="A1932">
            <v>418010</v>
          </cell>
          <cell r="B1932">
            <v>9418000</v>
          </cell>
        </row>
        <row r="1933">
          <cell r="A1933">
            <v>418011</v>
          </cell>
          <cell r="B1933">
            <v>9418000</v>
          </cell>
        </row>
        <row r="1934">
          <cell r="A1934">
            <v>418120</v>
          </cell>
          <cell r="B1934">
            <v>9418100</v>
          </cell>
        </row>
        <row r="1935">
          <cell r="A1935">
            <v>418130</v>
          </cell>
          <cell r="B1935">
            <v>9418100</v>
          </cell>
        </row>
        <row r="1936">
          <cell r="A1936">
            <v>418131</v>
          </cell>
          <cell r="B1936">
            <v>9418100</v>
          </cell>
        </row>
        <row r="1937">
          <cell r="A1937">
            <v>418135</v>
          </cell>
          <cell r="B1937">
            <v>9418100</v>
          </cell>
        </row>
        <row r="1938">
          <cell r="A1938">
            <v>418136</v>
          </cell>
          <cell r="B1938">
            <v>9418100</v>
          </cell>
        </row>
        <row r="1939">
          <cell r="A1939">
            <v>418140</v>
          </cell>
          <cell r="B1939">
            <v>9418100</v>
          </cell>
        </row>
        <row r="1940">
          <cell r="A1940">
            <v>418141</v>
          </cell>
          <cell r="B1940">
            <v>9418100</v>
          </cell>
        </row>
        <row r="1941">
          <cell r="A1941">
            <v>418150</v>
          </cell>
          <cell r="B1941">
            <v>9418100</v>
          </cell>
        </row>
        <row r="1942">
          <cell r="A1942">
            <v>418151</v>
          </cell>
          <cell r="B1942">
            <v>9418100</v>
          </cell>
        </row>
        <row r="1943">
          <cell r="A1943">
            <v>418160</v>
          </cell>
          <cell r="B1943">
            <v>9418100</v>
          </cell>
        </row>
        <row r="1944">
          <cell r="A1944">
            <v>418161</v>
          </cell>
          <cell r="B1944">
            <v>9418100</v>
          </cell>
        </row>
        <row r="1945">
          <cell r="A1945">
            <v>418180</v>
          </cell>
          <cell r="B1945">
            <v>9418100</v>
          </cell>
        </row>
        <row r="1946">
          <cell r="A1946">
            <v>418181</v>
          </cell>
          <cell r="B1946">
            <v>9418100</v>
          </cell>
        </row>
        <row r="1947">
          <cell r="A1947">
            <v>418190</v>
          </cell>
          <cell r="B1947">
            <v>9418100</v>
          </cell>
        </row>
        <row r="1948">
          <cell r="A1948">
            <v>418191</v>
          </cell>
          <cell r="B1948">
            <v>9418100</v>
          </cell>
        </row>
        <row r="1949">
          <cell r="A1949">
            <v>419050</v>
          </cell>
          <cell r="B1949">
            <v>9419000</v>
          </cell>
        </row>
        <row r="1950">
          <cell r="A1950">
            <v>419100</v>
          </cell>
          <cell r="B1950">
            <v>9419100</v>
          </cell>
        </row>
        <row r="1951">
          <cell r="A1951">
            <v>419110</v>
          </cell>
          <cell r="B1951">
            <v>9419100</v>
          </cell>
        </row>
        <row r="1952">
          <cell r="A1952">
            <v>419881</v>
          </cell>
          <cell r="B1952">
            <v>9419000</v>
          </cell>
        </row>
        <row r="1953">
          <cell r="A1953">
            <v>419882</v>
          </cell>
          <cell r="B1953">
            <v>9419000</v>
          </cell>
        </row>
        <row r="1954">
          <cell r="A1954">
            <v>421010</v>
          </cell>
          <cell r="B1954">
            <v>9421000</v>
          </cell>
        </row>
        <row r="1955">
          <cell r="A1955">
            <v>421030</v>
          </cell>
          <cell r="B1955">
            <v>9421000</v>
          </cell>
        </row>
        <row r="1956">
          <cell r="A1956">
            <v>421040</v>
          </cell>
          <cell r="B1956">
            <v>9421000</v>
          </cell>
        </row>
        <row r="1957">
          <cell r="A1957">
            <v>421110</v>
          </cell>
          <cell r="B1957">
            <v>9421100</v>
          </cell>
        </row>
        <row r="1958">
          <cell r="A1958">
            <v>421150</v>
          </cell>
          <cell r="B1958">
            <v>9421100</v>
          </cell>
        </row>
        <row r="1959">
          <cell r="A1959">
            <v>421165</v>
          </cell>
          <cell r="B1959">
            <v>9421100</v>
          </cell>
        </row>
        <row r="1960">
          <cell r="A1960">
            <v>421210</v>
          </cell>
          <cell r="B1960">
            <v>9421200</v>
          </cell>
        </row>
        <row r="1961">
          <cell r="A1961">
            <v>421250</v>
          </cell>
          <cell r="B1961">
            <v>9421200</v>
          </cell>
        </row>
        <row r="1962">
          <cell r="A1962">
            <v>421265</v>
          </cell>
          <cell r="B1962">
            <v>9421200</v>
          </cell>
        </row>
        <row r="1963">
          <cell r="A1963">
            <v>421900</v>
          </cell>
          <cell r="B1963">
            <v>9421000</v>
          </cell>
        </row>
        <row r="1964">
          <cell r="A1964">
            <v>421905</v>
          </cell>
          <cell r="B1964">
            <v>9421000</v>
          </cell>
        </row>
        <row r="1965">
          <cell r="A1965">
            <v>421915</v>
          </cell>
          <cell r="B1965">
            <v>9421000</v>
          </cell>
        </row>
        <row r="1966">
          <cell r="A1966">
            <v>426100</v>
          </cell>
          <cell r="B1966">
            <v>9426100</v>
          </cell>
        </row>
        <row r="1967">
          <cell r="A1967">
            <v>426200</v>
          </cell>
          <cell r="B1967">
            <v>9426200</v>
          </cell>
        </row>
        <row r="1968">
          <cell r="A1968">
            <v>426300</v>
          </cell>
          <cell r="B1968">
            <v>9426300</v>
          </cell>
        </row>
        <row r="1969">
          <cell r="A1969">
            <v>426400</v>
          </cell>
          <cell r="B1969">
            <v>9426400</v>
          </cell>
        </row>
        <row r="1970">
          <cell r="A1970">
            <v>426500</v>
          </cell>
          <cell r="B1970">
            <v>9426500</v>
          </cell>
        </row>
        <row r="1971">
          <cell r="A1971">
            <v>426515</v>
          </cell>
          <cell r="B1971">
            <v>9426500</v>
          </cell>
        </row>
        <row r="1972">
          <cell r="A1972">
            <v>427100</v>
          </cell>
          <cell r="B1972">
            <v>9427000</v>
          </cell>
        </row>
        <row r="1973">
          <cell r="A1973">
            <v>427109</v>
          </cell>
          <cell r="B1973">
            <v>9427000</v>
          </cell>
        </row>
        <row r="1974">
          <cell r="A1974">
            <v>427113</v>
          </cell>
          <cell r="B1974">
            <v>9427000</v>
          </cell>
        </row>
        <row r="1975">
          <cell r="A1975">
            <v>428000</v>
          </cell>
          <cell r="B1975">
            <v>9428000</v>
          </cell>
        </row>
        <row r="1976">
          <cell r="A1976">
            <v>428105</v>
          </cell>
          <cell r="B1976">
            <v>9428100</v>
          </cell>
        </row>
        <row r="1977">
          <cell r="A1977">
            <v>430100</v>
          </cell>
          <cell r="B1977">
            <v>9430000</v>
          </cell>
        </row>
        <row r="1978">
          <cell r="A1978">
            <v>430135</v>
          </cell>
          <cell r="B1978">
            <v>9430000</v>
          </cell>
        </row>
        <row r="1979">
          <cell r="A1979">
            <v>430250</v>
          </cell>
          <cell r="B1979">
            <v>9430000</v>
          </cell>
        </row>
        <row r="1980">
          <cell r="A1980">
            <v>431100</v>
          </cell>
          <cell r="B1980">
            <v>9431000</v>
          </cell>
        </row>
        <row r="1981">
          <cell r="A1981">
            <v>431104</v>
          </cell>
          <cell r="B1981">
            <v>9431000</v>
          </cell>
        </row>
        <row r="1982">
          <cell r="A1982">
            <v>431109</v>
          </cell>
          <cell r="B1982">
            <v>9431000</v>
          </cell>
        </row>
        <row r="1983">
          <cell r="A1983">
            <v>431113</v>
          </cell>
          <cell r="B1983">
            <v>9431000</v>
          </cell>
        </row>
        <row r="1984">
          <cell r="A1984">
            <v>431130</v>
          </cell>
          <cell r="B1984">
            <v>9431000</v>
          </cell>
        </row>
        <row r="1985">
          <cell r="A1985">
            <v>431182</v>
          </cell>
          <cell r="B1985">
            <v>9431000</v>
          </cell>
        </row>
        <row r="1986">
          <cell r="A1986">
            <v>431200</v>
          </cell>
          <cell r="B1986">
            <v>9431000</v>
          </cell>
        </row>
        <row r="1987">
          <cell r="A1987">
            <v>431261</v>
          </cell>
          <cell r="B1987">
            <v>9431000</v>
          </cell>
        </row>
        <row r="1988">
          <cell r="A1988">
            <v>431282</v>
          </cell>
          <cell r="B1988">
            <v>9431000</v>
          </cell>
        </row>
        <row r="1989">
          <cell r="A1989">
            <v>431287</v>
          </cell>
          <cell r="B1989">
            <v>9431000</v>
          </cell>
        </row>
        <row r="1990">
          <cell r="A1990">
            <v>431350</v>
          </cell>
          <cell r="B1990">
            <v>9431000</v>
          </cell>
        </row>
        <row r="1991">
          <cell r="A1991">
            <v>431999</v>
          </cell>
          <cell r="B1991">
            <v>9431000</v>
          </cell>
        </row>
        <row r="1992">
          <cell r="A1992">
            <v>432100</v>
          </cell>
          <cell r="B1992">
            <v>9432000</v>
          </cell>
        </row>
        <row r="1993">
          <cell r="A1993">
            <v>434100</v>
          </cell>
          <cell r="B1993">
            <v>9434000</v>
          </cell>
        </row>
        <row r="1994">
          <cell r="A1994">
            <v>436000</v>
          </cell>
          <cell r="B1994">
            <v>9436000</v>
          </cell>
        </row>
        <row r="1995">
          <cell r="A1995">
            <v>437410</v>
          </cell>
          <cell r="B1995">
            <v>9437000</v>
          </cell>
        </row>
        <row r="1996">
          <cell r="A1996">
            <v>437430</v>
          </cell>
          <cell r="B1996">
            <v>9437000</v>
          </cell>
        </row>
        <row r="1997">
          <cell r="A1997">
            <v>437440</v>
          </cell>
          <cell r="B1997">
            <v>9437000</v>
          </cell>
        </row>
        <row r="1998">
          <cell r="A1998">
            <v>437450</v>
          </cell>
          <cell r="B1998">
            <v>9437000</v>
          </cell>
        </row>
        <row r="1999">
          <cell r="A1999">
            <v>437530</v>
          </cell>
          <cell r="B1999">
            <v>9437000</v>
          </cell>
        </row>
        <row r="2000">
          <cell r="A2000">
            <v>437540</v>
          </cell>
          <cell r="B2000">
            <v>9437000</v>
          </cell>
        </row>
        <row r="2001">
          <cell r="A2001">
            <v>437550</v>
          </cell>
          <cell r="B2001">
            <v>9437000</v>
          </cell>
        </row>
        <row r="2002">
          <cell r="A2002">
            <v>438000</v>
          </cell>
          <cell r="B2002">
            <v>9438000</v>
          </cell>
        </row>
        <row r="2003">
          <cell r="A2003">
            <v>439000</v>
          </cell>
          <cell r="B2003">
            <v>9439000</v>
          </cell>
        </row>
        <row r="2004">
          <cell r="A2004">
            <v>440000</v>
          </cell>
          <cell r="B2004">
            <v>9440000</v>
          </cell>
        </row>
        <row r="2005">
          <cell r="A2005">
            <v>440100</v>
          </cell>
          <cell r="B2005">
            <v>9440100</v>
          </cell>
        </row>
        <row r="2006">
          <cell r="A2006">
            <v>442100</v>
          </cell>
          <cell r="B2006">
            <v>9442100</v>
          </cell>
        </row>
        <row r="2007">
          <cell r="A2007">
            <v>442110</v>
          </cell>
          <cell r="B2007">
            <v>9442100</v>
          </cell>
        </row>
        <row r="2008">
          <cell r="A2008">
            <v>442200</v>
          </cell>
          <cell r="B2008">
            <v>9442200</v>
          </cell>
        </row>
        <row r="2009">
          <cell r="A2009">
            <v>442210</v>
          </cell>
          <cell r="B2009">
            <v>9442200</v>
          </cell>
        </row>
        <row r="2010">
          <cell r="A2010">
            <v>442300</v>
          </cell>
          <cell r="B2010">
            <v>9442300</v>
          </cell>
        </row>
        <row r="2011">
          <cell r="A2011">
            <v>442310</v>
          </cell>
          <cell r="B2011">
            <v>9442300</v>
          </cell>
        </row>
        <row r="2012">
          <cell r="A2012">
            <v>442400</v>
          </cell>
          <cell r="B2012">
            <v>9442400</v>
          </cell>
        </row>
        <row r="2013">
          <cell r="A2013">
            <v>442410</v>
          </cell>
          <cell r="B2013">
            <v>9442400</v>
          </cell>
        </row>
        <row r="2014">
          <cell r="A2014">
            <v>444000</v>
          </cell>
          <cell r="B2014">
            <v>9444000</v>
          </cell>
        </row>
        <row r="2015">
          <cell r="A2015">
            <v>444100</v>
          </cell>
          <cell r="B2015">
            <v>9444000</v>
          </cell>
        </row>
        <row r="2016">
          <cell r="A2016">
            <v>445000</v>
          </cell>
          <cell r="B2016">
            <v>9445000</v>
          </cell>
        </row>
        <row r="2017">
          <cell r="A2017">
            <v>446000</v>
          </cell>
          <cell r="B2017">
            <v>9446000</v>
          </cell>
        </row>
        <row r="2018">
          <cell r="A2018">
            <v>447300</v>
          </cell>
          <cell r="B2018">
            <v>9447000</v>
          </cell>
        </row>
        <row r="2019">
          <cell r="A2019">
            <v>447310</v>
          </cell>
          <cell r="B2019">
            <v>9447000</v>
          </cell>
        </row>
        <row r="2020">
          <cell r="A2020">
            <v>448000</v>
          </cell>
          <cell r="B2020">
            <v>9448000</v>
          </cell>
        </row>
        <row r="2021">
          <cell r="A2021">
            <v>450100</v>
          </cell>
          <cell r="B2021">
            <v>9450000</v>
          </cell>
        </row>
        <row r="2022">
          <cell r="A2022">
            <v>450150</v>
          </cell>
          <cell r="B2022">
            <v>9450000</v>
          </cell>
        </row>
        <row r="2023">
          <cell r="A2023">
            <v>450200</v>
          </cell>
          <cell r="B2023">
            <v>9450000</v>
          </cell>
        </row>
        <row r="2024">
          <cell r="A2024">
            <v>451100</v>
          </cell>
          <cell r="B2024">
            <v>9451000</v>
          </cell>
        </row>
        <row r="2025">
          <cell r="A2025">
            <v>451110</v>
          </cell>
          <cell r="B2025">
            <v>9451000</v>
          </cell>
        </row>
        <row r="2026">
          <cell r="A2026">
            <v>451120</v>
          </cell>
          <cell r="B2026">
            <v>9451000</v>
          </cell>
        </row>
        <row r="2027">
          <cell r="A2027">
            <v>451200</v>
          </cell>
          <cell r="B2027">
            <v>9451000</v>
          </cell>
        </row>
        <row r="2028">
          <cell r="A2028">
            <v>451250</v>
          </cell>
          <cell r="B2028">
            <v>9451000</v>
          </cell>
        </row>
        <row r="2029">
          <cell r="A2029">
            <v>451400</v>
          </cell>
          <cell r="B2029">
            <v>9451000</v>
          </cell>
        </row>
        <row r="2030">
          <cell r="A2030">
            <v>451450</v>
          </cell>
          <cell r="B2030">
            <v>9451000</v>
          </cell>
        </row>
        <row r="2031">
          <cell r="A2031">
            <v>451500</v>
          </cell>
          <cell r="B2031">
            <v>9451000</v>
          </cell>
        </row>
        <row r="2032">
          <cell r="A2032">
            <v>451600</v>
          </cell>
          <cell r="B2032">
            <v>9451000</v>
          </cell>
        </row>
        <row r="2033">
          <cell r="A2033">
            <v>451780</v>
          </cell>
          <cell r="B2033">
            <v>9451000</v>
          </cell>
        </row>
        <row r="2034">
          <cell r="A2034">
            <v>453000</v>
          </cell>
          <cell r="B2034">
            <v>9453000</v>
          </cell>
        </row>
        <row r="2035">
          <cell r="A2035">
            <v>454100</v>
          </cell>
          <cell r="B2035">
            <v>9454000</v>
          </cell>
        </row>
        <row r="2036">
          <cell r="A2036">
            <v>454300</v>
          </cell>
          <cell r="B2036">
            <v>9454000</v>
          </cell>
        </row>
        <row r="2037">
          <cell r="A2037">
            <v>454350</v>
          </cell>
          <cell r="B2037">
            <v>9454000</v>
          </cell>
        </row>
        <row r="2038">
          <cell r="A2038">
            <v>454450</v>
          </cell>
          <cell r="B2038">
            <v>9454000</v>
          </cell>
        </row>
        <row r="2039">
          <cell r="A2039">
            <v>454500</v>
          </cell>
          <cell r="B2039">
            <v>9454000</v>
          </cell>
        </row>
        <row r="2040">
          <cell r="A2040">
            <v>454501</v>
          </cell>
          <cell r="B2040">
            <v>9454000</v>
          </cell>
        </row>
        <row r="2041">
          <cell r="A2041">
            <v>454600</v>
          </cell>
          <cell r="B2041">
            <v>9454000</v>
          </cell>
        </row>
        <row r="2042">
          <cell r="A2042">
            <v>454601</v>
          </cell>
          <cell r="B2042">
            <v>9454000</v>
          </cell>
        </row>
        <row r="2043">
          <cell r="A2043">
            <v>454602</v>
          </cell>
          <cell r="B2043">
            <v>9454000</v>
          </cell>
        </row>
        <row r="2044">
          <cell r="A2044">
            <v>454607</v>
          </cell>
          <cell r="B2044">
            <v>9454000</v>
          </cell>
        </row>
        <row r="2045">
          <cell r="A2045">
            <v>454610</v>
          </cell>
          <cell r="B2045">
            <v>9454000</v>
          </cell>
        </row>
        <row r="2046">
          <cell r="A2046">
            <v>454611</v>
          </cell>
          <cell r="B2046">
            <v>9454000</v>
          </cell>
        </row>
        <row r="2047">
          <cell r="A2047">
            <v>454612</v>
          </cell>
          <cell r="B2047">
            <v>9454000</v>
          </cell>
        </row>
        <row r="2048">
          <cell r="A2048">
            <v>454700</v>
          </cell>
          <cell r="B2048">
            <v>9454000</v>
          </cell>
        </row>
        <row r="2049">
          <cell r="A2049">
            <v>454890</v>
          </cell>
          <cell r="B2049">
            <v>9454000</v>
          </cell>
        </row>
        <row r="2050">
          <cell r="A2050">
            <v>456000</v>
          </cell>
          <cell r="B2050">
            <v>9456000</v>
          </cell>
        </row>
        <row r="2051">
          <cell r="A2051">
            <v>456100</v>
          </cell>
          <cell r="B2051">
            <v>9456100</v>
          </cell>
        </row>
        <row r="2052">
          <cell r="A2052">
            <v>456220</v>
          </cell>
          <cell r="B2052">
            <v>9456100</v>
          </cell>
        </row>
        <row r="2053">
          <cell r="A2053">
            <v>456300</v>
          </cell>
          <cell r="B2053">
            <v>9456100</v>
          </cell>
        </row>
        <row r="2054">
          <cell r="A2054">
            <v>456306</v>
          </cell>
          <cell r="B2054">
            <v>9456100</v>
          </cell>
        </row>
        <row r="2055">
          <cell r="A2055">
            <v>456307</v>
          </cell>
          <cell r="B2055">
            <v>9456100</v>
          </cell>
        </row>
        <row r="2056">
          <cell r="A2056">
            <v>456308</v>
          </cell>
          <cell r="B2056">
            <v>9456100</v>
          </cell>
        </row>
        <row r="2057">
          <cell r="A2057">
            <v>456314</v>
          </cell>
          <cell r="B2057">
            <v>9456100</v>
          </cell>
        </row>
        <row r="2058">
          <cell r="A2058">
            <v>456316</v>
          </cell>
          <cell r="B2058">
            <v>9456100</v>
          </cell>
        </row>
        <row r="2059">
          <cell r="A2059">
            <v>456317</v>
          </cell>
          <cell r="B2059">
            <v>9456100</v>
          </cell>
        </row>
        <row r="2060">
          <cell r="A2060">
            <v>456318</v>
          </cell>
          <cell r="B2060">
            <v>9456100</v>
          </cell>
        </row>
        <row r="2061">
          <cell r="A2061">
            <v>456319</v>
          </cell>
          <cell r="B2061">
            <v>9456100</v>
          </cell>
        </row>
        <row r="2062">
          <cell r="A2062">
            <v>456320</v>
          </cell>
          <cell r="B2062">
            <v>9456100</v>
          </cell>
        </row>
        <row r="2063">
          <cell r="A2063">
            <v>456323</v>
          </cell>
          <cell r="B2063">
            <v>9456100</v>
          </cell>
        </row>
        <row r="2064">
          <cell r="A2064">
            <v>456340</v>
          </cell>
          <cell r="B2064">
            <v>9456100</v>
          </cell>
        </row>
        <row r="2065">
          <cell r="A2065">
            <v>456363</v>
          </cell>
          <cell r="B2065">
            <v>9456100</v>
          </cell>
        </row>
        <row r="2066">
          <cell r="A2066">
            <v>456370</v>
          </cell>
          <cell r="B2066">
            <v>9456100</v>
          </cell>
        </row>
        <row r="2067">
          <cell r="A2067">
            <v>456401</v>
          </cell>
          <cell r="B2067">
            <v>9456000</v>
          </cell>
        </row>
        <row r="2068">
          <cell r="A2068">
            <v>456402</v>
          </cell>
          <cell r="B2068">
            <v>9456000</v>
          </cell>
        </row>
        <row r="2069">
          <cell r="A2069">
            <v>456411</v>
          </cell>
          <cell r="B2069">
            <v>9456000</v>
          </cell>
        </row>
        <row r="2070">
          <cell r="A2070">
            <v>456415</v>
          </cell>
          <cell r="B2070">
            <v>9456000</v>
          </cell>
        </row>
        <row r="2071">
          <cell r="A2071">
            <v>456500</v>
          </cell>
          <cell r="B2071">
            <v>9456000</v>
          </cell>
        </row>
        <row r="2072">
          <cell r="A2072">
            <v>456520</v>
          </cell>
          <cell r="B2072">
            <v>9456000</v>
          </cell>
        </row>
        <row r="2073">
          <cell r="A2073">
            <v>456700</v>
          </cell>
          <cell r="B2073">
            <v>9456000</v>
          </cell>
        </row>
        <row r="2074">
          <cell r="A2074">
            <v>456800</v>
          </cell>
          <cell r="B2074">
            <v>9456000</v>
          </cell>
        </row>
        <row r="2075">
          <cell r="A2075">
            <v>456900</v>
          </cell>
          <cell r="B2075">
            <v>9456000</v>
          </cell>
        </row>
        <row r="2076">
          <cell r="A2076">
            <v>456901</v>
          </cell>
          <cell r="B2076">
            <v>9456200</v>
          </cell>
        </row>
        <row r="2077">
          <cell r="A2077">
            <v>456903</v>
          </cell>
          <cell r="B2077">
            <v>9456000</v>
          </cell>
        </row>
        <row r="2078">
          <cell r="A2078">
            <v>456910</v>
          </cell>
          <cell r="B2078">
            <v>9456200</v>
          </cell>
        </row>
        <row r="2079">
          <cell r="A2079">
            <v>456911</v>
          </cell>
          <cell r="B2079">
            <v>9456000</v>
          </cell>
        </row>
        <row r="2080">
          <cell r="A2080">
            <v>456913</v>
          </cell>
          <cell r="B2080">
            <v>9456000</v>
          </cell>
        </row>
        <row r="2081">
          <cell r="A2081">
            <v>456915</v>
          </cell>
          <cell r="B2081">
            <v>9456000</v>
          </cell>
        </row>
        <row r="2082">
          <cell r="A2082">
            <v>456916</v>
          </cell>
          <cell r="B2082">
            <v>9456000</v>
          </cell>
        </row>
        <row r="2083">
          <cell r="A2083">
            <v>456917</v>
          </cell>
          <cell r="B2083">
            <v>9456000</v>
          </cell>
        </row>
        <row r="2084">
          <cell r="A2084">
            <v>456918</v>
          </cell>
          <cell r="B2084">
            <v>9456000</v>
          </cell>
        </row>
        <row r="2085">
          <cell r="A2085">
            <v>456919</v>
          </cell>
          <cell r="B2085">
            <v>9456000</v>
          </cell>
        </row>
        <row r="2086">
          <cell r="A2086">
            <v>456922</v>
          </cell>
          <cell r="B2086">
            <v>9456000</v>
          </cell>
        </row>
        <row r="2087">
          <cell r="A2087">
            <v>456923</v>
          </cell>
          <cell r="B2087">
            <v>9456000</v>
          </cell>
        </row>
        <row r="2088">
          <cell r="A2088">
            <v>456924</v>
          </cell>
          <cell r="B2088">
            <v>9456000</v>
          </cell>
        </row>
        <row r="2089">
          <cell r="A2089">
            <v>456925</v>
          </cell>
          <cell r="B2089">
            <v>9456000</v>
          </cell>
        </row>
        <row r="2090">
          <cell r="A2090">
            <v>456937</v>
          </cell>
          <cell r="B2090">
            <v>9456000</v>
          </cell>
        </row>
        <row r="2091">
          <cell r="A2091">
            <v>456940</v>
          </cell>
          <cell r="B2091">
            <v>9456000</v>
          </cell>
        </row>
        <row r="2092">
          <cell r="A2092">
            <v>456945</v>
          </cell>
          <cell r="B2092">
            <v>9456000</v>
          </cell>
        </row>
        <row r="2093">
          <cell r="A2093">
            <v>456946</v>
          </cell>
          <cell r="B2093">
            <v>9456000</v>
          </cell>
        </row>
        <row r="2094">
          <cell r="A2094">
            <v>456947</v>
          </cell>
          <cell r="B2094">
            <v>9456000</v>
          </cell>
        </row>
        <row r="2095">
          <cell r="A2095">
            <v>456948</v>
          </cell>
          <cell r="B2095">
            <v>9456000</v>
          </cell>
        </row>
        <row r="2096">
          <cell r="A2096">
            <v>456949</v>
          </cell>
          <cell r="B2096">
            <v>9456000</v>
          </cell>
        </row>
        <row r="2097">
          <cell r="A2097">
            <v>456950</v>
          </cell>
          <cell r="B2097">
            <v>9456000</v>
          </cell>
        </row>
        <row r="2098">
          <cell r="A2098">
            <v>456957</v>
          </cell>
          <cell r="B2098">
            <v>9456000</v>
          </cell>
        </row>
        <row r="2099">
          <cell r="A2099">
            <v>456958</v>
          </cell>
          <cell r="B2099">
            <v>9456000</v>
          </cell>
        </row>
        <row r="2100">
          <cell r="A2100">
            <v>456960</v>
          </cell>
          <cell r="B2100">
            <v>9456000</v>
          </cell>
        </row>
        <row r="2101">
          <cell r="A2101">
            <v>456962</v>
          </cell>
          <cell r="B2101">
            <v>9456000</v>
          </cell>
        </row>
        <row r="2102">
          <cell r="A2102">
            <v>456980</v>
          </cell>
          <cell r="B2102">
            <v>9456000</v>
          </cell>
        </row>
        <row r="2103">
          <cell r="A2103">
            <v>456995</v>
          </cell>
          <cell r="B2103">
            <v>9456000</v>
          </cell>
        </row>
        <row r="2104">
          <cell r="A2104">
            <v>456997</v>
          </cell>
          <cell r="B2104">
            <v>9456000</v>
          </cell>
        </row>
        <row r="2105">
          <cell r="A2105">
            <v>456999</v>
          </cell>
          <cell r="B2105">
            <v>9456000</v>
          </cell>
        </row>
        <row r="2106">
          <cell r="A2106">
            <v>500013</v>
          </cell>
          <cell r="B2106">
            <v>9500000</v>
          </cell>
        </row>
        <row r="2107">
          <cell r="A2107">
            <v>500015</v>
          </cell>
          <cell r="B2107">
            <v>9500000</v>
          </cell>
        </row>
        <row r="2108">
          <cell r="A2108">
            <v>501000</v>
          </cell>
          <cell r="B2108">
            <v>9501000</v>
          </cell>
        </row>
        <row r="2109">
          <cell r="A2109">
            <v>501013</v>
          </cell>
          <cell r="B2109">
            <v>9501000</v>
          </cell>
        </row>
        <row r="2110">
          <cell r="A2110">
            <v>501015</v>
          </cell>
          <cell r="B2110">
            <v>9501000</v>
          </cell>
        </row>
        <row r="2111">
          <cell r="A2111">
            <v>501113</v>
          </cell>
          <cell r="B2111">
            <v>9501000</v>
          </cell>
        </row>
        <row r="2112">
          <cell r="A2112">
            <v>501115</v>
          </cell>
          <cell r="B2112">
            <v>9501000</v>
          </cell>
        </row>
        <row r="2113">
          <cell r="A2113">
            <v>501900</v>
          </cell>
          <cell r="B2113">
            <v>9501000</v>
          </cell>
        </row>
        <row r="2114">
          <cell r="A2114">
            <v>501911</v>
          </cell>
          <cell r="B2114">
            <v>9501000</v>
          </cell>
        </row>
        <row r="2115">
          <cell r="A2115">
            <v>501913</v>
          </cell>
          <cell r="B2115">
            <v>9501000</v>
          </cell>
        </row>
        <row r="2116">
          <cell r="A2116">
            <v>502013</v>
          </cell>
          <cell r="B2116">
            <v>9502000</v>
          </cell>
        </row>
        <row r="2117">
          <cell r="A2117">
            <v>502015</v>
          </cell>
          <cell r="B2117">
            <v>9502000</v>
          </cell>
        </row>
        <row r="2118">
          <cell r="A2118">
            <v>505013</v>
          </cell>
          <cell r="B2118">
            <v>9505000</v>
          </cell>
        </row>
        <row r="2119">
          <cell r="A2119">
            <v>505015</v>
          </cell>
          <cell r="B2119">
            <v>9505000</v>
          </cell>
        </row>
        <row r="2120">
          <cell r="A2120">
            <v>506000</v>
          </cell>
          <cell r="B2120">
            <v>9506000</v>
          </cell>
        </row>
        <row r="2121">
          <cell r="A2121">
            <v>506013</v>
          </cell>
          <cell r="B2121">
            <v>9506000</v>
          </cell>
        </row>
        <row r="2122">
          <cell r="A2122">
            <v>506015</v>
          </cell>
          <cell r="B2122">
            <v>9506000</v>
          </cell>
        </row>
        <row r="2123">
          <cell r="A2123">
            <v>507013</v>
          </cell>
          <cell r="B2123">
            <v>9507000</v>
          </cell>
        </row>
        <row r="2124">
          <cell r="A2124">
            <v>507015</v>
          </cell>
          <cell r="B2124">
            <v>9507000</v>
          </cell>
        </row>
        <row r="2125">
          <cell r="A2125">
            <v>510000</v>
          </cell>
          <cell r="B2125">
            <v>9510000</v>
          </cell>
        </row>
        <row r="2126">
          <cell r="A2126">
            <v>510013</v>
          </cell>
          <cell r="B2126">
            <v>9510000</v>
          </cell>
        </row>
        <row r="2127">
          <cell r="A2127">
            <v>510015</v>
          </cell>
          <cell r="B2127">
            <v>9510000</v>
          </cell>
        </row>
        <row r="2128">
          <cell r="A2128">
            <v>511013</v>
          </cell>
          <cell r="B2128">
            <v>9511000</v>
          </cell>
        </row>
        <row r="2129">
          <cell r="A2129">
            <v>511015</v>
          </cell>
          <cell r="B2129">
            <v>9511000</v>
          </cell>
        </row>
        <row r="2130">
          <cell r="A2130">
            <v>512013</v>
          </cell>
          <cell r="B2130">
            <v>9512000</v>
          </cell>
        </row>
        <row r="2131">
          <cell r="A2131">
            <v>512015</v>
          </cell>
          <cell r="B2131">
            <v>9512000</v>
          </cell>
        </row>
        <row r="2132">
          <cell r="A2132">
            <v>513013</v>
          </cell>
          <cell r="B2132">
            <v>9513000</v>
          </cell>
        </row>
        <row r="2133">
          <cell r="A2133">
            <v>513015</v>
          </cell>
          <cell r="B2133">
            <v>9513000</v>
          </cell>
        </row>
        <row r="2134">
          <cell r="A2134">
            <v>514013</v>
          </cell>
          <cell r="B2134">
            <v>9514000</v>
          </cell>
        </row>
        <row r="2135">
          <cell r="A2135">
            <v>514015</v>
          </cell>
          <cell r="B2135">
            <v>9514000</v>
          </cell>
        </row>
        <row r="2136">
          <cell r="A2136">
            <v>517001</v>
          </cell>
          <cell r="B2136">
            <v>9517000</v>
          </cell>
        </row>
        <row r="2137">
          <cell r="A2137">
            <v>517002</v>
          </cell>
          <cell r="B2137">
            <v>9517000</v>
          </cell>
        </row>
        <row r="2138">
          <cell r="A2138">
            <v>517003</v>
          </cell>
          <cell r="B2138">
            <v>9517000</v>
          </cell>
        </row>
        <row r="2139">
          <cell r="A2139">
            <v>517004</v>
          </cell>
          <cell r="B2139">
            <v>9517000</v>
          </cell>
        </row>
        <row r="2140">
          <cell r="A2140">
            <v>517005</v>
          </cell>
          <cell r="B2140">
            <v>9517000</v>
          </cell>
        </row>
        <row r="2141">
          <cell r="A2141">
            <v>517008</v>
          </cell>
          <cell r="B2141">
            <v>9517000</v>
          </cell>
        </row>
        <row r="2142">
          <cell r="A2142">
            <v>517009</v>
          </cell>
          <cell r="B2142">
            <v>9517000</v>
          </cell>
        </row>
        <row r="2143">
          <cell r="A2143">
            <v>518000</v>
          </cell>
          <cell r="B2143">
            <v>9518000</v>
          </cell>
        </row>
        <row r="2144">
          <cell r="A2144">
            <v>518001</v>
          </cell>
          <cell r="B2144">
            <v>9518000</v>
          </cell>
        </row>
        <row r="2145">
          <cell r="A2145">
            <v>518002</v>
          </cell>
          <cell r="B2145">
            <v>9518000</v>
          </cell>
        </row>
        <row r="2146">
          <cell r="A2146">
            <v>518003</v>
          </cell>
          <cell r="B2146">
            <v>9518000</v>
          </cell>
        </row>
        <row r="2147">
          <cell r="A2147">
            <v>518012</v>
          </cell>
          <cell r="B2147">
            <v>9518000</v>
          </cell>
        </row>
        <row r="2148">
          <cell r="A2148">
            <v>518018</v>
          </cell>
          <cell r="B2148">
            <v>9518000</v>
          </cell>
        </row>
        <row r="2149">
          <cell r="A2149">
            <v>518904</v>
          </cell>
          <cell r="B2149">
            <v>9518000</v>
          </cell>
        </row>
        <row r="2150">
          <cell r="A2150">
            <v>518908</v>
          </cell>
          <cell r="B2150">
            <v>9518000</v>
          </cell>
        </row>
        <row r="2151">
          <cell r="A2151">
            <v>518910</v>
          </cell>
          <cell r="B2151">
            <v>9518000</v>
          </cell>
        </row>
        <row r="2152">
          <cell r="A2152">
            <v>519001</v>
          </cell>
          <cell r="B2152">
            <v>9519000</v>
          </cell>
        </row>
        <row r="2153">
          <cell r="A2153">
            <v>519002</v>
          </cell>
          <cell r="B2153">
            <v>9519000</v>
          </cell>
        </row>
        <row r="2154">
          <cell r="A2154">
            <v>519003</v>
          </cell>
          <cell r="B2154">
            <v>9519000</v>
          </cell>
        </row>
        <row r="2155">
          <cell r="A2155">
            <v>519004</v>
          </cell>
          <cell r="B2155">
            <v>9519000</v>
          </cell>
        </row>
        <row r="2156">
          <cell r="A2156">
            <v>519005</v>
          </cell>
          <cell r="B2156">
            <v>9519000</v>
          </cell>
        </row>
        <row r="2157">
          <cell r="A2157">
            <v>519009</v>
          </cell>
          <cell r="B2157">
            <v>9519000</v>
          </cell>
        </row>
        <row r="2158">
          <cell r="A2158">
            <v>520001</v>
          </cell>
          <cell r="B2158">
            <v>9520000</v>
          </cell>
        </row>
        <row r="2159">
          <cell r="A2159">
            <v>520002</v>
          </cell>
          <cell r="B2159">
            <v>9520000</v>
          </cell>
        </row>
        <row r="2160">
          <cell r="A2160">
            <v>520003</v>
          </cell>
          <cell r="B2160">
            <v>9520000</v>
          </cell>
        </row>
        <row r="2161">
          <cell r="A2161">
            <v>520004</v>
          </cell>
          <cell r="B2161">
            <v>9520000</v>
          </cell>
        </row>
        <row r="2162">
          <cell r="A2162">
            <v>520005</v>
          </cell>
          <cell r="B2162">
            <v>9520000</v>
          </cell>
        </row>
        <row r="2163">
          <cell r="A2163">
            <v>520008</v>
          </cell>
          <cell r="B2163">
            <v>9520000</v>
          </cell>
        </row>
        <row r="2164">
          <cell r="A2164">
            <v>520009</v>
          </cell>
          <cell r="B2164">
            <v>9520000</v>
          </cell>
        </row>
        <row r="2165">
          <cell r="A2165">
            <v>523001</v>
          </cell>
          <cell r="B2165">
            <v>9523000</v>
          </cell>
        </row>
        <row r="2166">
          <cell r="A2166">
            <v>523002</v>
          </cell>
          <cell r="B2166">
            <v>9523000</v>
          </cell>
        </row>
        <row r="2167">
          <cell r="A2167">
            <v>523003</v>
          </cell>
          <cell r="B2167">
            <v>9523000</v>
          </cell>
        </row>
        <row r="2168">
          <cell r="A2168">
            <v>523004</v>
          </cell>
          <cell r="B2168">
            <v>9523000</v>
          </cell>
        </row>
        <row r="2169">
          <cell r="A2169">
            <v>523005</v>
          </cell>
          <cell r="B2169">
            <v>9523000</v>
          </cell>
        </row>
        <row r="2170">
          <cell r="A2170">
            <v>523009</v>
          </cell>
          <cell r="B2170">
            <v>9523000</v>
          </cell>
        </row>
        <row r="2171">
          <cell r="A2171">
            <v>524001</v>
          </cell>
          <cell r="B2171">
            <v>9524000</v>
          </cell>
        </row>
        <row r="2172">
          <cell r="A2172">
            <v>524002</v>
          </cell>
          <cell r="B2172">
            <v>9524000</v>
          </cell>
        </row>
        <row r="2173">
          <cell r="A2173">
            <v>524003</v>
          </cell>
          <cell r="B2173">
            <v>9524000</v>
          </cell>
        </row>
        <row r="2174">
          <cell r="A2174">
            <v>524004</v>
          </cell>
          <cell r="B2174">
            <v>9524000</v>
          </cell>
        </row>
        <row r="2175">
          <cell r="A2175">
            <v>524005</v>
          </cell>
          <cell r="B2175">
            <v>9524000</v>
          </cell>
        </row>
        <row r="2176">
          <cell r="A2176">
            <v>524008</v>
          </cell>
          <cell r="B2176">
            <v>9524000</v>
          </cell>
        </row>
        <row r="2177">
          <cell r="A2177">
            <v>524009</v>
          </cell>
          <cell r="B2177">
            <v>9524000</v>
          </cell>
        </row>
        <row r="2178">
          <cell r="A2178">
            <v>524080</v>
          </cell>
          <cell r="B2178">
            <v>9524000</v>
          </cell>
        </row>
        <row r="2179">
          <cell r="A2179">
            <v>524111</v>
          </cell>
          <cell r="B2179">
            <v>9524000</v>
          </cell>
        </row>
        <row r="2180">
          <cell r="A2180">
            <v>524112</v>
          </cell>
          <cell r="B2180">
            <v>9524000</v>
          </cell>
        </row>
        <row r="2181">
          <cell r="A2181">
            <v>525001</v>
          </cell>
          <cell r="B2181">
            <v>9525000</v>
          </cell>
        </row>
        <row r="2182">
          <cell r="A2182">
            <v>525002</v>
          </cell>
          <cell r="B2182">
            <v>9525000</v>
          </cell>
        </row>
        <row r="2183">
          <cell r="A2183">
            <v>525003</v>
          </cell>
          <cell r="B2183">
            <v>9525000</v>
          </cell>
        </row>
        <row r="2184">
          <cell r="A2184">
            <v>525004</v>
          </cell>
          <cell r="B2184">
            <v>9525000</v>
          </cell>
        </row>
        <row r="2185">
          <cell r="A2185">
            <v>525005</v>
          </cell>
          <cell r="B2185">
            <v>9525000</v>
          </cell>
        </row>
        <row r="2186">
          <cell r="A2186">
            <v>525008</v>
          </cell>
          <cell r="B2186">
            <v>9525000</v>
          </cell>
        </row>
        <row r="2187">
          <cell r="A2187">
            <v>525009</v>
          </cell>
          <cell r="B2187">
            <v>9525000</v>
          </cell>
        </row>
        <row r="2188">
          <cell r="A2188">
            <v>528001</v>
          </cell>
          <cell r="B2188">
            <v>9528000</v>
          </cell>
        </row>
        <row r="2189">
          <cell r="A2189">
            <v>528002</v>
          </cell>
          <cell r="B2189">
            <v>9528000</v>
          </cell>
        </row>
        <row r="2190">
          <cell r="A2190">
            <v>528003</v>
          </cell>
          <cell r="B2190">
            <v>9528000</v>
          </cell>
        </row>
        <row r="2191">
          <cell r="A2191">
            <v>528004</v>
          </cell>
          <cell r="B2191">
            <v>9528000</v>
          </cell>
        </row>
        <row r="2192">
          <cell r="A2192">
            <v>528005</v>
          </cell>
          <cell r="B2192">
            <v>9528000</v>
          </cell>
        </row>
        <row r="2193">
          <cell r="A2193">
            <v>528008</v>
          </cell>
          <cell r="B2193">
            <v>9528000</v>
          </cell>
        </row>
        <row r="2194">
          <cell r="A2194">
            <v>528009</v>
          </cell>
          <cell r="B2194">
            <v>9528000</v>
          </cell>
        </row>
        <row r="2195">
          <cell r="A2195">
            <v>529001</v>
          </cell>
          <cell r="B2195">
            <v>9529000</v>
          </cell>
        </row>
        <row r="2196">
          <cell r="A2196">
            <v>529002</v>
          </cell>
          <cell r="B2196">
            <v>9529000</v>
          </cell>
        </row>
        <row r="2197">
          <cell r="A2197">
            <v>529003</v>
          </cell>
          <cell r="B2197">
            <v>9529000</v>
          </cell>
        </row>
        <row r="2198">
          <cell r="A2198">
            <v>529004</v>
          </cell>
          <cell r="B2198">
            <v>9529000</v>
          </cell>
        </row>
        <row r="2199">
          <cell r="A2199">
            <v>529005</v>
          </cell>
          <cell r="B2199">
            <v>9529000</v>
          </cell>
        </row>
        <row r="2200">
          <cell r="A2200">
            <v>529008</v>
          </cell>
          <cell r="B2200">
            <v>9529000</v>
          </cell>
        </row>
        <row r="2201">
          <cell r="A2201">
            <v>529009</v>
          </cell>
          <cell r="B2201">
            <v>9529000</v>
          </cell>
        </row>
        <row r="2202">
          <cell r="A2202">
            <v>530001</v>
          </cell>
          <cell r="B2202">
            <v>9530000</v>
          </cell>
        </row>
        <row r="2203">
          <cell r="A2203">
            <v>530002</v>
          </cell>
          <cell r="B2203">
            <v>9530000</v>
          </cell>
        </row>
        <row r="2204">
          <cell r="A2204">
            <v>530003</v>
          </cell>
          <cell r="B2204">
            <v>9530000</v>
          </cell>
        </row>
        <row r="2205">
          <cell r="A2205">
            <v>530004</v>
          </cell>
          <cell r="B2205">
            <v>9530000</v>
          </cell>
        </row>
        <row r="2206">
          <cell r="A2206">
            <v>530005</v>
          </cell>
          <cell r="B2206">
            <v>9530000</v>
          </cell>
        </row>
        <row r="2207">
          <cell r="A2207">
            <v>530009</v>
          </cell>
          <cell r="B2207">
            <v>9530000</v>
          </cell>
        </row>
        <row r="2208">
          <cell r="A2208">
            <v>531001</v>
          </cell>
          <cell r="B2208">
            <v>9531000</v>
          </cell>
        </row>
        <row r="2209">
          <cell r="A2209">
            <v>531002</v>
          </cell>
          <cell r="B2209">
            <v>9531000</v>
          </cell>
        </row>
        <row r="2210">
          <cell r="A2210">
            <v>531003</v>
          </cell>
          <cell r="B2210">
            <v>9531000</v>
          </cell>
        </row>
        <row r="2211">
          <cell r="A2211">
            <v>531004</v>
          </cell>
          <cell r="B2211">
            <v>9531000</v>
          </cell>
        </row>
        <row r="2212">
          <cell r="A2212">
            <v>531005</v>
          </cell>
          <cell r="B2212">
            <v>9531000</v>
          </cell>
        </row>
        <row r="2213">
          <cell r="A2213">
            <v>531009</v>
          </cell>
          <cell r="B2213">
            <v>9531000</v>
          </cell>
        </row>
        <row r="2214">
          <cell r="A2214">
            <v>532001</v>
          </cell>
          <cell r="B2214">
            <v>9532000</v>
          </cell>
        </row>
        <row r="2215">
          <cell r="A2215">
            <v>532002</v>
          </cell>
          <cell r="B2215">
            <v>9532000</v>
          </cell>
        </row>
        <row r="2216">
          <cell r="A2216">
            <v>532003</v>
          </cell>
          <cell r="B2216">
            <v>9532000</v>
          </cell>
        </row>
        <row r="2217">
          <cell r="A2217">
            <v>532004</v>
          </cell>
          <cell r="B2217">
            <v>9532000</v>
          </cell>
        </row>
        <row r="2218">
          <cell r="A2218">
            <v>532005</v>
          </cell>
          <cell r="B2218">
            <v>9532000</v>
          </cell>
        </row>
        <row r="2219">
          <cell r="A2219">
            <v>532008</v>
          </cell>
          <cell r="B2219">
            <v>9532000</v>
          </cell>
        </row>
        <row r="2220">
          <cell r="A2220">
            <v>532009</v>
          </cell>
          <cell r="B2220">
            <v>9532000</v>
          </cell>
        </row>
        <row r="2221">
          <cell r="A2221">
            <v>535000</v>
          </cell>
          <cell r="B2221">
            <v>9535000</v>
          </cell>
        </row>
        <row r="2222">
          <cell r="A2222">
            <v>536000</v>
          </cell>
          <cell r="B2222">
            <v>9536000</v>
          </cell>
        </row>
        <row r="2223">
          <cell r="A2223">
            <v>537100</v>
          </cell>
          <cell r="B2223">
            <v>9537000</v>
          </cell>
        </row>
        <row r="2224">
          <cell r="A2224">
            <v>537500</v>
          </cell>
          <cell r="B2224">
            <v>9537000</v>
          </cell>
        </row>
        <row r="2225">
          <cell r="A2225">
            <v>538000</v>
          </cell>
          <cell r="B2225">
            <v>9538000</v>
          </cell>
        </row>
        <row r="2226">
          <cell r="A2226">
            <v>539000</v>
          </cell>
          <cell r="B2226">
            <v>9539000</v>
          </cell>
        </row>
        <row r="2227">
          <cell r="A2227">
            <v>540000</v>
          </cell>
          <cell r="B2227">
            <v>9540000</v>
          </cell>
        </row>
        <row r="2228">
          <cell r="A2228">
            <v>541000</v>
          </cell>
          <cell r="B2228">
            <v>9541000</v>
          </cell>
        </row>
        <row r="2229">
          <cell r="A2229">
            <v>542000</v>
          </cell>
          <cell r="B2229">
            <v>9542000</v>
          </cell>
        </row>
        <row r="2230">
          <cell r="A2230">
            <v>543000</v>
          </cell>
          <cell r="B2230">
            <v>9543000</v>
          </cell>
        </row>
        <row r="2231">
          <cell r="A2231">
            <v>544000</v>
          </cell>
          <cell r="B2231">
            <v>9544000</v>
          </cell>
        </row>
        <row r="2232">
          <cell r="A2232">
            <v>545100</v>
          </cell>
          <cell r="B2232">
            <v>9545000</v>
          </cell>
        </row>
        <row r="2233">
          <cell r="A2233">
            <v>545500</v>
          </cell>
          <cell r="B2233">
            <v>9545000</v>
          </cell>
        </row>
        <row r="2234">
          <cell r="A2234">
            <v>546000</v>
          </cell>
          <cell r="B2234">
            <v>9546000</v>
          </cell>
        </row>
        <row r="2235">
          <cell r="A2235">
            <v>546700</v>
          </cell>
          <cell r="B2235">
            <v>9546000</v>
          </cell>
        </row>
        <row r="2236">
          <cell r="A2236">
            <v>547000</v>
          </cell>
          <cell r="B2236">
            <v>9547000</v>
          </cell>
        </row>
        <row r="2237">
          <cell r="A2237">
            <v>547410</v>
          </cell>
          <cell r="B2237">
            <v>9547000</v>
          </cell>
        </row>
        <row r="2238">
          <cell r="A2238">
            <v>547420</v>
          </cell>
          <cell r="B2238">
            <v>9547000</v>
          </cell>
        </row>
        <row r="2239">
          <cell r="A2239">
            <v>547430</v>
          </cell>
          <cell r="B2239">
            <v>9547000</v>
          </cell>
        </row>
        <row r="2240">
          <cell r="A2240">
            <v>547440</v>
          </cell>
          <cell r="B2240">
            <v>9547000</v>
          </cell>
        </row>
        <row r="2241">
          <cell r="A2241">
            <v>548000</v>
          </cell>
          <cell r="B2241">
            <v>9548000</v>
          </cell>
        </row>
        <row r="2242">
          <cell r="A2242">
            <v>548700</v>
          </cell>
          <cell r="B2242">
            <v>9548000</v>
          </cell>
        </row>
        <row r="2243">
          <cell r="A2243">
            <v>549000</v>
          </cell>
          <cell r="B2243">
            <v>9549000</v>
          </cell>
        </row>
        <row r="2244">
          <cell r="A2244">
            <v>549100</v>
          </cell>
          <cell r="B2244">
            <v>9549000</v>
          </cell>
        </row>
        <row r="2245">
          <cell r="A2245">
            <v>549700</v>
          </cell>
          <cell r="B2245">
            <v>9549000</v>
          </cell>
        </row>
        <row r="2246">
          <cell r="A2246">
            <v>550000</v>
          </cell>
          <cell r="B2246">
            <v>9550000</v>
          </cell>
        </row>
        <row r="2247">
          <cell r="A2247">
            <v>550700</v>
          </cell>
          <cell r="B2247">
            <v>9550000</v>
          </cell>
        </row>
        <row r="2248">
          <cell r="A2248">
            <v>551000</v>
          </cell>
          <cell r="B2248">
            <v>9551000</v>
          </cell>
        </row>
        <row r="2249">
          <cell r="A2249">
            <v>552000</v>
          </cell>
          <cell r="B2249">
            <v>9552000</v>
          </cell>
        </row>
        <row r="2250">
          <cell r="A2250">
            <v>553000</v>
          </cell>
          <cell r="B2250">
            <v>9553000</v>
          </cell>
        </row>
        <row r="2251">
          <cell r="A2251">
            <v>554000</v>
          </cell>
          <cell r="B2251">
            <v>9554000</v>
          </cell>
        </row>
        <row r="2252">
          <cell r="A2252">
            <v>554700</v>
          </cell>
          <cell r="B2252">
            <v>9554000</v>
          </cell>
        </row>
        <row r="2253">
          <cell r="A2253">
            <v>555100</v>
          </cell>
          <cell r="B2253">
            <v>9555000</v>
          </cell>
        </row>
        <row r="2254">
          <cell r="A2254">
            <v>555130</v>
          </cell>
          <cell r="B2254">
            <v>9555000</v>
          </cell>
        </row>
        <row r="2255">
          <cell r="A2255">
            <v>555200</v>
          </cell>
          <cell r="B2255">
            <v>9555000</v>
          </cell>
        </row>
        <row r="2256">
          <cell r="A2256">
            <v>555210</v>
          </cell>
          <cell r="B2256">
            <v>9555000</v>
          </cell>
        </row>
        <row r="2257">
          <cell r="A2257">
            <v>555220</v>
          </cell>
          <cell r="B2257">
            <v>9555000</v>
          </cell>
        </row>
        <row r="2258">
          <cell r="A2258">
            <v>555240</v>
          </cell>
          <cell r="B2258">
            <v>9555000</v>
          </cell>
        </row>
        <row r="2259">
          <cell r="A2259">
            <v>555250</v>
          </cell>
          <cell r="B2259">
            <v>9555000</v>
          </cell>
        </row>
        <row r="2260">
          <cell r="A2260">
            <v>555251</v>
          </cell>
          <cell r="B2260">
            <v>9555000</v>
          </cell>
        </row>
        <row r="2261">
          <cell r="A2261">
            <v>555300</v>
          </cell>
          <cell r="B2261">
            <v>9555000</v>
          </cell>
        </row>
        <row r="2262">
          <cell r="A2262">
            <v>555350</v>
          </cell>
          <cell r="B2262">
            <v>9555000</v>
          </cell>
        </row>
        <row r="2263">
          <cell r="A2263">
            <v>555410</v>
          </cell>
          <cell r="B2263">
            <v>9555000</v>
          </cell>
        </row>
        <row r="2264">
          <cell r="A2264">
            <v>555455</v>
          </cell>
          <cell r="B2264">
            <v>9555000</v>
          </cell>
        </row>
        <row r="2265">
          <cell r="A2265">
            <v>555460</v>
          </cell>
          <cell r="B2265">
            <v>9555000</v>
          </cell>
        </row>
        <row r="2266">
          <cell r="A2266">
            <v>555465</v>
          </cell>
          <cell r="B2266">
            <v>9555000</v>
          </cell>
        </row>
        <row r="2267">
          <cell r="A2267">
            <v>555470</v>
          </cell>
          <cell r="B2267">
            <v>9555000</v>
          </cell>
        </row>
        <row r="2268">
          <cell r="A2268">
            <v>555495</v>
          </cell>
          <cell r="B2268">
            <v>9555000</v>
          </cell>
        </row>
        <row r="2269">
          <cell r="A2269">
            <v>556004</v>
          </cell>
          <cell r="B2269">
            <v>9556000</v>
          </cell>
        </row>
        <row r="2270">
          <cell r="A2270">
            <v>557100</v>
          </cell>
          <cell r="B2270">
            <v>9557000</v>
          </cell>
        </row>
        <row r="2271">
          <cell r="A2271">
            <v>557200</v>
          </cell>
          <cell r="B2271">
            <v>9557000</v>
          </cell>
        </row>
        <row r="2272">
          <cell r="A2272">
            <v>557320</v>
          </cell>
          <cell r="B2272">
            <v>9557000</v>
          </cell>
        </row>
        <row r="2273">
          <cell r="A2273">
            <v>557321</v>
          </cell>
          <cell r="B2273">
            <v>9557000</v>
          </cell>
        </row>
        <row r="2274">
          <cell r="A2274">
            <v>557322</v>
          </cell>
          <cell r="B2274">
            <v>9557000</v>
          </cell>
        </row>
        <row r="2275">
          <cell r="A2275">
            <v>557323</v>
          </cell>
          <cell r="B2275">
            <v>9557000</v>
          </cell>
        </row>
        <row r="2276">
          <cell r="A2276">
            <v>560000</v>
          </cell>
          <cell r="B2276">
            <v>9560000</v>
          </cell>
        </row>
        <row r="2277">
          <cell r="A2277">
            <v>560012</v>
          </cell>
          <cell r="B2277">
            <v>9560000</v>
          </cell>
        </row>
        <row r="2278">
          <cell r="A2278">
            <v>561000</v>
          </cell>
          <cell r="B2278">
            <v>9561000</v>
          </cell>
        </row>
        <row r="2279">
          <cell r="A2279">
            <v>561300</v>
          </cell>
          <cell r="B2279">
            <v>9561300</v>
          </cell>
        </row>
        <row r="2280">
          <cell r="A2280">
            <v>561400</v>
          </cell>
          <cell r="B2280">
            <v>9561400</v>
          </cell>
        </row>
        <row r="2281">
          <cell r="A2281">
            <v>561800</v>
          </cell>
          <cell r="B2281">
            <v>9561400</v>
          </cell>
        </row>
        <row r="2282">
          <cell r="A2282">
            <v>562000</v>
          </cell>
          <cell r="B2282">
            <v>9562000</v>
          </cell>
        </row>
        <row r="2283">
          <cell r="A2283">
            <v>562009</v>
          </cell>
          <cell r="B2283">
            <v>9562000</v>
          </cell>
        </row>
        <row r="2284">
          <cell r="A2284">
            <v>562012</v>
          </cell>
          <cell r="B2284">
            <v>9562000</v>
          </cell>
        </row>
        <row r="2285">
          <cell r="A2285">
            <v>562013</v>
          </cell>
          <cell r="B2285">
            <v>9562000</v>
          </cell>
        </row>
        <row r="2286">
          <cell r="A2286">
            <v>562015</v>
          </cell>
          <cell r="B2286">
            <v>9562000</v>
          </cell>
        </row>
        <row r="2287">
          <cell r="A2287">
            <v>562018</v>
          </cell>
          <cell r="B2287">
            <v>9562000</v>
          </cell>
        </row>
        <row r="2288">
          <cell r="A2288">
            <v>562019</v>
          </cell>
          <cell r="B2288">
            <v>9562000</v>
          </cell>
        </row>
        <row r="2289">
          <cell r="A2289">
            <v>562020</v>
          </cell>
          <cell r="B2289">
            <v>9562000</v>
          </cell>
        </row>
        <row r="2290">
          <cell r="A2290">
            <v>563000</v>
          </cell>
          <cell r="B2290">
            <v>9563000</v>
          </cell>
        </row>
        <row r="2291">
          <cell r="A2291">
            <v>564000</v>
          </cell>
          <cell r="B2291">
            <v>9564000</v>
          </cell>
        </row>
        <row r="2292">
          <cell r="A2292">
            <v>565000</v>
          </cell>
          <cell r="B2292">
            <v>9565000</v>
          </cell>
        </row>
        <row r="2293">
          <cell r="A2293">
            <v>566000</v>
          </cell>
          <cell r="B2293">
            <v>9566000</v>
          </cell>
        </row>
        <row r="2294">
          <cell r="A2294">
            <v>566100</v>
          </cell>
          <cell r="B2294">
            <v>9566000</v>
          </cell>
        </row>
        <row r="2295">
          <cell r="A2295">
            <v>566140</v>
          </cell>
          <cell r="B2295">
            <v>9566000</v>
          </cell>
        </row>
        <row r="2296">
          <cell r="A2296">
            <v>566150</v>
          </cell>
          <cell r="B2296">
            <v>9566000</v>
          </cell>
        </row>
        <row r="2297">
          <cell r="A2297">
            <v>566317</v>
          </cell>
          <cell r="B2297">
            <v>9566000</v>
          </cell>
        </row>
        <row r="2298">
          <cell r="A2298">
            <v>566319</v>
          </cell>
          <cell r="B2298">
            <v>9566000</v>
          </cell>
        </row>
        <row r="2299">
          <cell r="A2299">
            <v>566320</v>
          </cell>
          <cell r="B2299">
            <v>9566000</v>
          </cell>
        </row>
        <row r="2300">
          <cell r="A2300">
            <v>567000</v>
          </cell>
          <cell r="B2300">
            <v>9567000</v>
          </cell>
        </row>
        <row r="2301">
          <cell r="A2301">
            <v>568000</v>
          </cell>
          <cell r="B2301">
            <v>9568000</v>
          </cell>
        </row>
        <row r="2302">
          <cell r="A2302">
            <v>568019</v>
          </cell>
          <cell r="B2302">
            <v>9568000</v>
          </cell>
        </row>
        <row r="2303">
          <cell r="A2303">
            <v>568020</v>
          </cell>
          <cell r="B2303">
            <v>9568000</v>
          </cell>
        </row>
        <row r="2304">
          <cell r="A2304">
            <v>569000</v>
          </cell>
          <cell r="B2304">
            <v>9569000</v>
          </cell>
        </row>
        <row r="2305">
          <cell r="A2305">
            <v>569012</v>
          </cell>
          <cell r="B2305">
            <v>9569000</v>
          </cell>
        </row>
        <row r="2306">
          <cell r="A2306">
            <v>570000</v>
          </cell>
          <cell r="B2306">
            <v>9570000</v>
          </cell>
        </row>
        <row r="2307">
          <cell r="A2307">
            <v>570012</v>
          </cell>
          <cell r="B2307">
            <v>9570000</v>
          </cell>
        </row>
        <row r="2308">
          <cell r="A2308">
            <v>570015</v>
          </cell>
          <cell r="B2308">
            <v>9570000</v>
          </cell>
        </row>
        <row r="2309">
          <cell r="A2309">
            <v>570018</v>
          </cell>
          <cell r="B2309">
            <v>9570000</v>
          </cell>
        </row>
        <row r="2310">
          <cell r="A2310">
            <v>570019</v>
          </cell>
          <cell r="B2310">
            <v>9570000</v>
          </cell>
        </row>
        <row r="2311">
          <cell r="A2311">
            <v>570020</v>
          </cell>
          <cell r="B2311">
            <v>9570000</v>
          </cell>
        </row>
        <row r="2312">
          <cell r="A2312">
            <v>570700</v>
          </cell>
          <cell r="B2312">
            <v>9570000</v>
          </cell>
        </row>
        <row r="2313">
          <cell r="A2313">
            <v>571000</v>
          </cell>
          <cell r="B2313">
            <v>9571000</v>
          </cell>
        </row>
        <row r="2314">
          <cell r="A2314">
            <v>572000</v>
          </cell>
          <cell r="B2314">
            <v>9572000</v>
          </cell>
        </row>
        <row r="2315">
          <cell r="A2315">
            <v>573000</v>
          </cell>
          <cell r="B2315">
            <v>9573000</v>
          </cell>
        </row>
        <row r="2316">
          <cell r="A2316">
            <v>575200</v>
          </cell>
          <cell r="B2316">
            <v>9575200</v>
          </cell>
        </row>
        <row r="2317">
          <cell r="A2317">
            <v>575500</v>
          </cell>
          <cell r="B2317">
            <v>9575500</v>
          </cell>
        </row>
        <row r="2318">
          <cell r="A2318">
            <v>575700</v>
          </cell>
          <cell r="B2318">
            <v>9575700</v>
          </cell>
        </row>
        <row r="2319">
          <cell r="A2319">
            <v>580000</v>
          </cell>
          <cell r="B2319">
            <v>9580000</v>
          </cell>
        </row>
        <row r="2320">
          <cell r="A2320">
            <v>580100</v>
          </cell>
          <cell r="B2320">
            <v>9580000</v>
          </cell>
        </row>
        <row r="2321">
          <cell r="A2321">
            <v>580300</v>
          </cell>
          <cell r="B2321">
            <v>9580000</v>
          </cell>
        </row>
        <row r="2322">
          <cell r="A2322">
            <v>582000</v>
          </cell>
          <cell r="B2322">
            <v>9582000</v>
          </cell>
        </row>
        <row r="2323">
          <cell r="A2323">
            <v>583000</v>
          </cell>
          <cell r="B2323">
            <v>9583000</v>
          </cell>
        </row>
        <row r="2324">
          <cell r="A2324">
            <v>584000</v>
          </cell>
          <cell r="B2324">
            <v>9584000</v>
          </cell>
        </row>
        <row r="2325">
          <cell r="A2325">
            <v>585000</v>
          </cell>
          <cell r="B2325">
            <v>9585000</v>
          </cell>
        </row>
        <row r="2326">
          <cell r="A2326">
            <v>586000</v>
          </cell>
          <cell r="B2326">
            <v>9586000</v>
          </cell>
        </row>
        <row r="2327">
          <cell r="A2327">
            <v>586100</v>
          </cell>
          <cell r="B2327">
            <v>9586000</v>
          </cell>
        </row>
        <row r="2328">
          <cell r="A2328">
            <v>586200</v>
          </cell>
          <cell r="B2328">
            <v>9586000</v>
          </cell>
        </row>
        <row r="2329">
          <cell r="A2329">
            <v>586400</v>
          </cell>
          <cell r="B2329">
            <v>9586000</v>
          </cell>
        </row>
        <row r="2330">
          <cell r="A2330">
            <v>586850</v>
          </cell>
          <cell r="B2330">
            <v>9586000</v>
          </cell>
        </row>
        <row r="2331">
          <cell r="A2331">
            <v>587000</v>
          </cell>
          <cell r="B2331">
            <v>9587000</v>
          </cell>
        </row>
        <row r="2332">
          <cell r="A2332">
            <v>587200</v>
          </cell>
          <cell r="B2332">
            <v>9587000</v>
          </cell>
        </row>
        <row r="2333">
          <cell r="A2333">
            <v>587500</v>
          </cell>
          <cell r="B2333">
            <v>9587000</v>
          </cell>
        </row>
        <row r="2334">
          <cell r="A2334">
            <v>587800</v>
          </cell>
          <cell r="B2334">
            <v>9587000</v>
          </cell>
        </row>
        <row r="2335">
          <cell r="A2335">
            <v>588000</v>
          </cell>
          <cell r="B2335">
            <v>9588000</v>
          </cell>
        </row>
        <row r="2336">
          <cell r="A2336">
            <v>588500</v>
          </cell>
          <cell r="B2336">
            <v>9588000</v>
          </cell>
        </row>
        <row r="2337">
          <cell r="A2337">
            <v>588999</v>
          </cell>
          <cell r="B2337">
            <v>9588000</v>
          </cell>
        </row>
        <row r="2338">
          <cell r="A2338">
            <v>589000</v>
          </cell>
          <cell r="B2338">
            <v>9589000</v>
          </cell>
        </row>
        <row r="2339">
          <cell r="A2339">
            <v>590000</v>
          </cell>
          <cell r="B2339">
            <v>9590000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WIP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22">
          <cell r="AX22">
            <v>45.56</v>
          </cell>
        </row>
        <row r="23">
          <cell r="AX23">
            <v>45.56</v>
          </cell>
        </row>
        <row r="24">
          <cell r="AX24">
            <v>47.44</v>
          </cell>
        </row>
        <row r="25">
          <cell r="AX25">
            <v>48.19</v>
          </cell>
        </row>
        <row r="26">
          <cell r="AX26">
            <v>48.91</v>
          </cell>
        </row>
        <row r="27">
          <cell r="AX27">
            <v>48.91</v>
          </cell>
        </row>
      </sheetData>
      <sheetData sheetId="2" refreshError="1">
        <row r="22">
          <cell r="AX22">
            <v>44.64</v>
          </cell>
        </row>
        <row r="23">
          <cell r="AX23">
            <v>44.64</v>
          </cell>
        </row>
        <row r="24">
          <cell r="AX24">
            <v>47.2</v>
          </cell>
        </row>
        <row r="25">
          <cell r="AX25">
            <v>47.91</v>
          </cell>
        </row>
        <row r="26">
          <cell r="AX26">
            <v>48.86</v>
          </cell>
        </row>
        <row r="27">
          <cell r="AX27">
            <v>48.86</v>
          </cell>
        </row>
      </sheetData>
      <sheetData sheetId="3" refreshError="1">
        <row r="1">
          <cell r="D1" t="str">
            <v>MTM Calculation of Calpine Renewable QF Contract</v>
          </cell>
          <cell r="AA1" t="str">
            <v>Data linked from other sheet</v>
          </cell>
        </row>
        <row r="2">
          <cell r="E2" t="str">
            <v>Process date</v>
          </cell>
          <cell r="F2">
            <v>38028</v>
          </cell>
        </row>
        <row r="3">
          <cell r="AI3" t="str">
            <v>Calculation of average calandar prices from broker quotes</v>
          </cell>
        </row>
        <row r="4">
          <cell r="M4" t="str">
            <v>Performance Assurance Owed By Seller</v>
          </cell>
          <cell r="Q4" t="str">
            <v>Performance Assurance Owed By SCE</v>
          </cell>
          <cell r="Y4">
            <v>0</v>
          </cell>
          <cell r="AM4" t="str">
            <v>Natsource</v>
          </cell>
          <cell r="AO4" t="str">
            <v>TFS</v>
          </cell>
          <cell r="AP4" t="str">
            <v>Prebon</v>
          </cell>
          <cell r="AS4" t="str">
            <v>Average</v>
          </cell>
        </row>
        <row r="5">
          <cell r="A5" t="str">
            <v>Current Year</v>
          </cell>
          <cell r="B5" t="str">
            <v>Date used in XNPV Calc</v>
          </cell>
          <cell r="C5" t="str">
            <v>Year</v>
          </cell>
          <cell r="D5" t="str">
            <v>Start Date</v>
          </cell>
          <cell r="E5" t="str">
            <v>End date</v>
          </cell>
          <cell r="F5" t="str">
            <v>Proxy for price</v>
          </cell>
          <cell r="G5" t="str">
            <v>CP's  Performance Assurance Threshold Price</v>
          </cell>
          <cell r="H5" t="str">
            <v>SCE's Performance Assurance Threshold Price</v>
          </cell>
          <cell r="I5" t="str">
            <v>Deal Price used to calculate unbilled</v>
          </cell>
          <cell r="J5" t="str">
            <v>Market price</v>
          </cell>
          <cell r="K5" t="str">
            <v>Volume (Realized period)</v>
          </cell>
          <cell r="L5" t="str">
            <v>Volume (Un realized period)</v>
          </cell>
          <cell r="M5" t="str">
            <v>Pi - P0 (Seller)</v>
          </cell>
          <cell r="N5" t="str">
            <v>MTM $</v>
          </cell>
          <cell r="O5" t="str">
            <v>Payable (prior month)</v>
          </cell>
          <cell r="P5" t="str">
            <v>Unbilled (Current month)</v>
          </cell>
          <cell r="Q5" t="str">
            <v>P0 - Pi (SCE)</v>
          </cell>
          <cell r="R5" t="str">
            <v>MTM $</v>
          </cell>
          <cell r="S5" t="str">
            <v>Notional Value (Un realized)</v>
          </cell>
          <cell r="T5" t="str">
            <v>No of days (realized period)</v>
          </cell>
          <cell r="U5" t="str">
            <v>No of days (Unrealized period)</v>
          </cell>
          <cell r="V5" t="str">
            <v>Current Month</v>
          </cell>
          <cell r="W5" t="str">
            <v xml:space="preserve">Prior month energy Paid? (1 - Yes, 0 - No) </v>
          </cell>
          <cell r="X5" t="str">
            <v>Total Notional Value</v>
          </cell>
          <cell r="Y5" t="str">
            <v>Error Check</v>
          </cell>
          <cell r="AB5" t="str">
            <v>Natsource</v>
          </cell>
          <cell r="AD5" t="str">
            <v>TFS</v>
          </cell>
          <cell r="AE5" t="str">
            <v>Prebon</v>
          </cell>
          <cell r="AI5" t="str">
            <v>Onpeak hours</v>
          </cell>
          <cell r="AJ5" t="str">
            <v>Off peak hours</v>
          </cell>
          <cell r="AK5" t="str">
            <v>Days</v>
          </cell>
          <cell r="AL5" t="str">
            <v>Duration</v>
          </cell>
          <cell r="AM5" t="str">
            <v>On peak</v>
          </cell>
          <cell r="AN5" t="str">
            <v>Off Peak</v>
          </cell>
          <cell r="AO5" t="str">
            <v>On Peak</v>
          </cell>
          <cell r="AP5" t="str">
            <v>On peak</v>
          </cell>
          <cell r="AQ5" t="str">
            <v>Off Peak</v>
          </cell>
          <cell r="AR5" t="str">
            <v>Duration</v>
          </cell>
          <cell r="AS5" t="str">
            <v>ON PEAK</v>
          </cell>
          <cell r="AT5" t="str">
            <v>OFF PEAK</v>
          </cell>
          <cell r="AU5" t="str">
            <v>FLAT</v>
          </cell>
        </row>
        <row r="6">
          <cell r="D6" t="str">
            <v>MM/DD/YY</v>
          </cell>
          <cell r="E6" t="str">
            <v>MM/DD/YY</v>
          </cell>
          <cell r="G6" t="str">
            <v>$/MWh</v>
          </cell>
          <cell r="H6" t="str">
            <v>$/MWh</v>
          </cell>
          <cell r="I6" t="str">
            <v>$/MWh</v>
          </cell>
          <cell r="J6" t="str">
            <v>$/MWh</v>
          </cell>
          <cell r="K6" t="str">
            <v>MWh</v>
          </cell>
          <cell r="L6" t="str">
            <v>MWh</v>
          </cell>
          <cell r="M6" t="str">
            <v>$/MWh</v>
          </cell>
          <cell r="N6" t="str">
            <v>$</v>
          </cell>
          <cell r="O6" t="str">
            <v>$</v>
          </cell>
          <cell r="P6" t="str">
            <v>$</v>
          </cell>
          <cell r="Q6" t="str">
            <v>$/MWh</v>
          </cell>
          <cell r="R6" t="str">
            <v>$</v>
          </cell>
          <cell r="S6" t="str">
            <v>$</v>
          </cell>
          <cell r="T6" t="str">
            <v>#</v>
          </cell>
          <cell r="U6" t="str">
            <v>#</v>
          </cell>
          <cell r="AB6" t="str">
            <v>On peak</v>
          </cell>
          <cell r="AC6" t="str">
            <v>Off Peak</v>
          </cell>
          <cell r="AD6" t="str">
            <v>On Peak</v>
          </cell>
          <cell r="AE6" t="str">
            <v>On peak</v>
          </cell>
          <cell r="AF6" t="str">
            <v>Off Peak</v>
          </cell>
          <cell r="AI6">
            <v>4928</v>
          </cell>
          <cell r="AJ6">
            <v>3856</v>
          </cell>
          <cell r="AK6">
            <v>366</v>
          </cell>
          <cell r="AL6" t="str">
            <v>CAL-04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 t="str">
            <v>CAL-04</v>
          </cell>
          <cell r="AS6" t="e">
            <v>#DIV/0!</v>
          </cell>
          <cell r="AT6" t="e">
            <v>#DIV/0!</v>
          </cell>
          <cell r="AU6" t="e">
            <v>#DIV/0!</v>
          </cell>
        </row>
        <row r="7">
          <cell r="C7">
            <v>2003</v>
          </cell>
          <cell r="D7">
            <v>37742</v>
          </cell>
          <cell r="E7">
            <v>37772</v>
          </cell>
          <cell r="F7" t="str">
            <v>CAL-05</v>
          </cell>
          <cell r="G7">
            <v>47.75</v>
          </cell>
          <cell r="H7">
            <v>38.5</v>
          </cell>
          <cell r="I7">
            <v>39.410524193548376</v>
          </cell>
          <cell r="J7">
            <v>47.15</v>
          </cell>
          <cell r="K7">
            <v>148800</v>
          </cell>
          <cell r="L7">
            <v>0</v>
          </cell>
          <cell r="M7">
            <v>-0.60000000000000142</v>
          </cell>
          <cell r="N7">
            <v>0</v>
          </cell>
          <cell r="O7" t="str">
            <v/>
          </cell>
          <cell r="P7" t="str">
            <v/>
          </cell>
          <cell r="Q7">
            <v>-8.6499999999999986</v>
          </cell>
          <cell r="R7">
            <v>0</v>
          </cell>
          <cell r="S7">
            <v>0</v>
          </cell>
          <cell r="T7">
            <v>31</v>
          </cell>
          <cell r="U7">
            <v>0</v>
          </cell>
          <cell r="V7" t="str">
            <v/>
          </cell>
          <cell r="W7" t="str">
            <v/>
          </cell>
          <cell r="X7">
            <v>5864285.9999999981</v>
          </cell>
          <cell r="Y7">
            <v>0</v>
          </cell>
          <cell r="AA7" t="str">
            <v>CAL-04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I7">
            <v>4912</v>
          </cell>
          <cell r="AJ7">
            <v>3848</v>
          </cell>
          <cell r="AK7">
            <v>365</v>
          </cell>
          <cell r="AL7" t="str">
            <v>CAL-05</v>
          </cell>
          <cell r="AM7">
            <v>54.291530944625407</v>
          </cell>
          <cell r="AN7">
            <v>37.817047817047815</v>
          </cell>
          <cell r="AO7">
            <v>54.75</v>
          </cell>
          <cell r="AP7">
            <v>54.25</v>
          </cell>
          <cell r="AQ7">
            <v>37.875</v>
          </cell>
          <cell r="AR7" t="str">
            <v>CAL-05</v>
          </cell>
          <cell r="AS7">
            <v>54.43</v>
          </cell>
          <cell r="AT7">
            <v>37.85</v>
          </cell>
          <cell r="AU7">
            <v>47.15</v>
          </cell>
        </row>
        <row r="8">
          <cell r="C8">
            <v>2003</v>
          </cell>
          <cell r="D8">
            <v>37773</v>
          </cell>
          <cell r="E8">
            <v>37802</v>
          </cell>
          <cell r="F8" t="str">
            <v>CAL-05</v>
          </cell>
          <cell r="G8">
            <v>47.75</v>
          </cell>
          <cell r="H8">
            <v>38.5</v>
          </cell>
          <cell r="I8">
            <v>64.723500000000001</v>
          </cell>
          <cell r="J8">
            <v>47.15</v>
          </cell>
          <cell r="K8">
            <v>144000</v>
          </cell>
          <cell r="L8">
            <v>0</v>
          </cell>
          <cell r="M8">
            <v>-0.60000000000000142</v>
          </cell>
          <cell r="N8">
            <v>0</v>
          </cell>
          <cell r="O8" t="str">
            <v/>
          </cell>
          <cell r="P8" t="str">
            <v/>
          </cell>
          <cell r="Q8">
            <v>-8.6499999999999986</v>
          </cell>
          <cell r="R8">
            <v>0</v>
          </cell>
          <cell r="S8">
            <v>0</v>
          </cell>
          <cell r="T8">
            <v>30</v>
          </cell>
          <cell r="U8">
            <v>0</v>
          </cell>
          <cell r="V8" t="str">
            <v/>
          </cell>
          <cell r="W8" t="str">
            <v/>
          </cell>
          <cell r="X8">
            <v>9320184</v>
          </cell>
          <cell r="Y8">
            <v>0</v>
          </cell>
          <cell r="AA8" t="str">
            <v>CAL-05</v>
          </cell>
          <cell r="AB8">
            <v>54.291530944625407</v>
          </cell>
          <cell r="AC8">
            <v>37.817047817047815</v>
          </cell>
          <cell r="AD8">
            <v>54.75</v>
          </cell>
          <cell r="AE8">
            <v>54.25</v>
          </cell>
          <cell r="AF8">
            <v>37.875</v>
          </cell>
          <cell r="AI8">
            <v>4896</v>
          </cell>
          <cell r="AJ8">
            <v>3864</v>
          </cell>
          <cell r="AK8">
            <v>365</v>
          </cell>
          <cell r="AL8" t="str">
            <v>CAL-06</v>
          </cell>
          <cell r="AM8">
            <v>54.600000000000009</v>
          </cell>
          <cell r="AN8">
            <v>37.799999999999997</v>
          </cell>
          <cell r="AO8">
            <v>54.75</v>
          </cell>
          <cell r="AP8">
            <v>54.75</v>
          </cell>
          <cell r="AQ8">
            <v>38.375</v>
          </cell>
          <cell r="AR8" t="str">
            <v>CAL-06</v>
          </cell>
          <cell r="AS8">
            <v>54.7</v>
          </cell>
          <cell r="AT8">
            <v>38.090000000000003</v>
          </cell>
          <cell r="AU8">
            <v>47.37</v>
          </cell>
        </row>
        <row r="9">
          <cell r="C9">
            <v>2003</v>
          </cell>
          <cell r="D9">
            <v>37803</v>
          </cell>
          <cell r="E9">
            <v>37833</v>
          </cell>
          <cell r="F9" t="str">
            <v>CAL-05</v>
          </cell>
          <cell r="G9">
            <v>47.75</v>
          </cell>
          <cell r="H9">
            <v>38.5</v>
          </cell>
          <cell r="I9">
            <v>63.828467741935491</v>
          </cell>
          <cell r="J9">
            <v>47.15</v>
          </cell>
          <cell r="K9">
            <v>148800</v>
          </cell>
          <cell r="L9">
            <v>0</v>
          </cell>
          <cell r="M9">
            <v>-0.60000000000000142</v>
          </cell>
          <cell r="N9">
            <v>0</v>
          </cell>
          <cell r="O9" t="str">
            <v/>
          </cell>
          <cell r="P9" t="str">
            <v/>
          </cell>
          <cell r="Q9">
            <v>-8.6499999999999986</v>
          </cell>
          <cell r="R9">
            <v>0</v>
          </cell>
          <cell r="S9">
            <v>0</v>
          </cell>
          <cell r="T9">
            <v>31</v>
          </cell>
          <cell r="U9">
            <v>0</v>
          </cell>
          <cell r="V9" t="str">
            <v/>
          </cell>
          <cell r="W9" t="str">
            <v/>
          </cell>
          <cell r="X9">
            <v>9497676.0000000019</v>
          </cell>
          <cell r="Y9">
            <v>0</v>
          </cell>
          <cell r="AA9" t="str">
            <v>CAL-06</v>
          </cell>
          <cell r="AB9">
            <v>54.600000000000009</v>
          </cell>
          <cell r="AC9">
            <v>37.799999999999997</v>
          </cell>
          <cell r="AD9">
            <v>54.75</v>
          </cell>
          <cell r="AE9">
            <v>54.75</v>
          </cell>
          <cell r="AF9">
            <v>38.375</v>
          </cell>
          <cell r="AI9">
            <v>4912</v>
          </cell>
          <cell r="AJ9">
            <v>3848</v>
          </cell>
          <cell r="AK9">
            <v>365</v>
          </cell>
          <cell r="AL9" t="str">
            <v>CAL-07</v>
          </cell>
          <cell r="AM9">
            <v>55</v>
          </cell>
          <cell r="AN9">
            <v>38.25</v>
          </cell>
          <cell r="AO9">
            <v>55</v>
          </cell>
          <cell r="AP9">
            <v>55</v>
          </cell>
          <cell r="AQ9">
            <v>38.625</v>
          </cell>
          <cell r="AR9" t="str">
            <v>CAL-07</v>
          </cell>
          <cell r="AS9">
            <v>55</v>
          </cell>
          <cell r="AT9">
            <v>38.44</v>
          </cell>
          <cell r="AU9">
            <v>47.73</v>
          </cell>
          <cell r="BC9" t="str">
            <v>Row</v>
          </cell>
          <cell r="BD9">
            <v>16</v>
          </cell>
        </row>
        <row r="10">
          <cell r="C10">
            <v>2003</v>
          </cell>
          <cell r="D10">
            <v>37834</v>
          </cell>
          <cell r="E10">
            <v>37864</v>
          </cell>
          <cell r="F10" t="str">
            <v>CAL-05</v>
          </cell>
          <cell r="G10">
            <v>47.75</v>
          </cell>
          <cell r="H10">
            <v>38.5</v>
          </cell>
          <cell r="I10">
            <v>63.824838709677415</v>
          </cell>
          <cell r="J10">
            <v>47.15</v>
          </cell>
          <cell r="K10">
            <v>148800</v>
          </cell>
          <cell r="L10">
            <v>0</v>
          </cell>
          <cell r="M10">
            <v>-0.60000000000000142</v>
          </cell>
          <cell r="N10">
            <v>0</v>
          </cell>
          <cell r="O10" t="str">
            <v/>
          </cell>
          <cell r="P10" t="str">
            <v/>
          </cell>
          <cell r="Q10">
            <v>-8.6499999999999986</v>
          </cell>
          <cell r="R10">
            <v>0</v>
          </cell>
          <cell r="S10">
            <v>0</v>
          </cell>
          <cell r="T10">
            <v>31</v>
          </cell>
          <cell r="U10">
            <v>0</v>
          </cell>
          <cell r="V10" t="str">
            <v/>
          </cell>
          <cell r="W10" t="str">
            <v/>
          </cell>
          <cell r="X10">
            <v>9497136</v>
          </cell>
          <cell r="Y10">
            <v>0</v>
          </cell>
          <cell r="AA10" t="str">
            <v>CAL-07</v>
          </cell>
          <cell r="AB10">
            <v>55</v>
          </cell>
          <cell r="AC10">
            <v>38.25</v>
          </cell>
          <cell r="AD10">
            <v>55</v>
          </cell>
          <cell r="AE10">
            <v>55</v>
          </cell>
          <cell r="AF10">
            <v>38.625</v>
          </cell>
          <cell r="BC10" t="str">
            <v>Start Date</v>
          </cell>
          <cell r="BD10">
            <v>38018</v>
          </cell>
        </row>
        <row r="11">
          <cell r="C11">
            <v>2003</v>
          </cell>
          <cell r="D11">
            <v>37865</v>
          </cell>
          <cell r="E11">
            <v>37894</v>
          </cell>
          <cell r="F11" t="str">
            <v>CAL-05</v>
          </cell>
          <cell r="G11">
            <v>47.75</v>
          </cell>
          <cell r="H11">
            <v>38.5</v>
          </cell>
          <cell r="I11">
            <v>64.723500000000001</v>
          </cell>
          <cell r="J11">
            <v>47.15</v>
          </cell>
          <cell r="K11">
            <v>144000</v>
          </cell>
          <cell r="L11">
            <v>0</v>
          </cell>
          <cell r="M11">
            <v>-0.60000000000000142</v>
          </cell>
          <cell r="N11">
            <v>0</v>
          </cell>
          <cell r="O11" t="str">
            <v/>
          </cell>
          <cell r="P11" t="str">
            <v/>
          </cell>
          <cell r="Q11">
            <v>-8.6499999999999986</v>
          </cell>
          <cell r="R11">
            <v>0</v>
          </cell>
          <cell r="S11">
            <v>0</v>
          </cell>
          <cell r="T11">
            <v>30</v>
          </cell>
          <cell r="U11">
            <v>0</v>
          </cell>
          <cell r="V11" t="str">
            <v/>
          </cell>
          <cell r="W11" t="str">
            <v/>
          </cell>
          <cell r="X11">
            <v>9320184</v>
          </cell>
          <cell r="Y11">
            <v>0</v>
          </cell>
          <cell r="BD11" t="str">
            <v>End Date</v>
          </cell>
          <cell r="BE11">
            <v>38046</v>
          </cell>
        </row>
        <row r="15">
          <cell r="AS15">
            <v>2003</v>
          </cell>
          <cell r="AT15" t="str">
            <v>CAL-05</v>
          </cell>
          <cell r="AU15">
            <v>47.15</v>
          </cell>
        </row>
        <row r="16">
          <cell r="AS16">
            <v>2004</v>
          </cell>
          <cell r="AT16" t="str">
            <v>CAL-05</v>
          </cell>
          <cell r="AU16">
            <v>47.15</v>
          </cell>
        </row>
        <row r="17">
          <cell r="AS17">
            <v>2005</v>
          </cell>
          <cell r="AT17" t="str">
            <v>CAL-05</v>
          </cell>
          <cell r="AU17">
            <v>47.15</v>
          </cell>
        </row>
        <row r="18">
          <cell r="AS18">
            <v>2006</v>
          </cell>
          <cell r="AT18" t="str">
            <v>CAL-06</v>
          </cell>
          <cell r="AU18">
            <v>47.37</v>
          </cell>
        </row>
        <row r="19">
          <cell r="AS19">
            <v>2007</v>
          </cell>
          <cell r="AT19" t="str">
            <v>CAL-07</v>
          </cell>
          <cell r="AU19">
            <v>47.73</v>
          </cell>
        </row>
        <row r="20">
          <cell r="AS20">
            <v>2008</v>
          </cell>
          <cell r="AT20" t="str">
            <v>CAL-07</v>
          </cell>
          <cell r="AU20">
            <v>47.73</v>
          </cell>
        </row>
      </sheetData>
      <sheetData sheetId="4" refreshError="1"/>
      <sheetData sheetId="5" refreshError="1">
        <row r="27">
          <cell r="B27">
            <v>38028</v>
          </cell>
        </row>
        <row r="28">
          <cell r="B28">
            <v>38028</v>
          </cell>
        </row>
        <row r="29">
          <cell r="B29">
            <v>38028</v>
          </cell>
        </row>
        <row r="30">
          <cell r="B30">
            <v>38028</v>
          </cell>
        </row>
      </sheetData>
      <sheetData sheetId="6" refreshError="1"/>
      <sheetData sheetId="7" refreshError="1"/>
      <sheetData sheetId="8" refreshError="1">
        <row r="562">
          <cell r="R562">
            <v>38108</v>
          </cell>
          <cell r="S562">
            <v>-0.32</v>
          </cell>
          <cell r="T562">
            <v>-0.32</v>
          </cell>
          <cell r="U562">
            <v>-0.32</v>
          </cell>
        </row>
        <row r="563">
          <cell r="R563">
            <v>38139</v>
          </cell>
          <cell r="S563">
            <v>-0.32</v>
          </cell>
          <cell r="T563">
            <v>-0.32</v>
          </cell>
          <cell r="U563">
            <v>-0.32</v>
          </cell>
        </row>
        <row r="564">
          <cell r="R564">
            <v>38169</v>
          </cell>
          <cell r="S564">
            <v>-0.32</v>
          </cell>
          <cell r="T564">
            <v>-0.32</v>
          </cell>
          <cell r="U564">
            <v>-0.32</v>
          </cell>
        </row>
        <row r="565">
          <cell r="R565">
            <v>38200</v>
          </cell>
          <cell r="S565">
            <v>-0.32</v>
          </cell>
          <cell r="T565">
            <v>-0.32</v>
          </cell>
          <cell r="U565">
            <v>-0.32</v>
          </cell>
        </row>
        <row r="566">
          <cell r="R566">
            <v>38231</v>
          </cell>
          <cell r="S566">
            <v>-0.32</v>
          </cell>
          <cell r="T566">
            <v>-0.32</v>
          </cell>
          <cell r="U566">
            <v>-0.32</v>
          </cell>
        </row>
        <row r="567">
          <cell r="R567">
            <v>38261</v>
          </cell>
          <cell r="S567">
            <v>-0.32</v>
          </cell>
          <cell r="T567">
            <v>-0.32</v>
          </cell>
          <cell r="U567">
            <v>-0.32</v>
          </cell>
        </row>
        <row r="568">
          <cell r="R568">
            <v>38292</v>
          </cell>
          <cell r="S568">
            <v>-0.3</v>
          </cell>
          <cell r="T568">
            <v>-0.3</v>
          </cell>
          <cell r="U568">
            <v>-0.3</v>
          </cell>
        </row>
        <row r="569">
          <cell r="R569">
            <v>38322</v>
          </cell>
          <cell r="S569">
            <v>-0.3</v>
          </cell>
          <cell r="T569">
            <v>-0.3</v>
          </cell>
          <cell r="U569">
            <v>-0.3</v>
          </cell>
        </row>
        <row r="570">
          <cell r="R570">
            <v>38353</v>
          </cell>
          <cell r="S570">
            <v>-0.3</v>
          </cell>
          <cell r="T570">
            <v>-0.3</v>
          </cell>
          <cell r="U570">
            <v>-0.3</v>
          </cell>
        </row>
        <row r="571">
          <cell r="R571">
            <v>38384</v>
          </cell>
          <cell r="S571">
            <v>-0.3</v>
          </cell>
          <cell r="T571">
            <v>-0.3</v>
          </cell>
          <cell r="U571">
            <v>-0.3</v>
          </cell>
        </row>
        <row r="572">
          <cell r="R572">
            <v>38412</v>
          </cell>
          <cell r="S572">
            <v>-0.3</v>
          </cell>
          <cell r="T572">
            <v>-0.3</v>
          </cell>
          <cell r="U572">
            <v>-0.3</v>
          </cell>
        </row>
        <row r="574">
          <cell r="R574" t="str">
            <v>HENRY HUB SWAP</v>
          </cell>
        </row>
        <row r="575">
          <cell r="R575" t="str">
            <v>Contract</v>
          </cell>
          <cell r="S575">
            <v>38028</v>
          </cell>
          <cell r="T575">
            <v>38027</v>
          </cell>
          <cell r="U575">
            <v>38026</v>
          </cell>
        </row>
        <row r="576">
          <cell r="R576">
            <v>38047</v>
          </cell>
          <cell r="S576">
            <v>5.26</v>
          </cell>
          <cell r="T576">
            <v>5.4039999999999999</v>
          </cell>
          <cell r="U576">
            <v>5.3490000000000002</v>
          </cell>
        </row>
        <row r="577">
          <cell r="R577">
            <v>38078</v>
          </cell>
          <cell r="S577">
            <v>5.2069999999999999</v>
          </cell>
          <cell r="T577">
            <v>5.3289999999999997</v>
          </cell>
          <cell r="U577">
            <v>5.2889999999999997</v>
          </cell>
        </row>
        <row r="578">
          <cell r="R578">
            <v>38108</v>
          </cell>
          <cell r="S578">
            <v>5.202</v>
          </cell>
          <cell r="T578">
            <v>5.2789999999999999</v>
          </cell>
          <cell r="U578">
            <v>5.2409999999999997</v>
          </cell>
        </row>
        <row r="579">
          <cell r="R579">
            <v>38139</v>
          </cell>
          <cell r="S579">
            <v>5.2140000000000004</v>
          </cell>
          <cell r="T579">
            <v>5.2839999999999998</v>
          </cell>
          <cell r="U579">
            <v>5.2510000000000003</v>
          </cell>
        </row>
        <row r="580">
          <cell r="R580">
            <v>38169</v>
          </cell>
          <cell r="S580">
            <v>5.2370000000000001</v>
          </cell>
          <cell r="T580">
            <v>5.306</v>
          </cell>
          <cell r="U580">
            <v>5.274</v>
          </cell>
        </row>
        <row r="581">
          <cell r="R581">
            <v>38200</v>
          </cell>
          <cell r="S581">
            <v>5.25</v>
          </cell>
          <cell r="T581">
            <v>5.319</v>
          </cell>
          <cell r="U581">
            <v>5.2839999999999998</v>
          </cell>
        </row>
        <row r="582">
          <cell r="R582">
            <v>38231</v>
          </cell>
          <cell r="S582">
            <v>5.2130000000000001</v>
          </cell>
          <cell r="T582">
            <v>5.2789999999999999</v>
          </cell>
          <cell r="U582">
            <v>5.2480000000000002</v>
          </cell>
        </row>
        <row r="583">
          <cell r="R583">
            <v>38261</v>
          </cell>
          <cell r="S583">
            <v>5.2229999999999999</v>
          </cell>
          <cell r="T583">
            <v>5.2889999999999997</v>
          </cell>
          <cell r="U583">
            <v>5.2629999999999999</v>
          </cell>
        </row>
        <row r="584">
          <cell r="R584">
            <v>38292</v>
          </cell>
          <cell r="S584">
            <v>5.383</v>
          </cell>
          <cell r="T584">
            <v>5.4489999999999998</v>
          </cell>
          <cell r="U584">
            <v>5.4279999999999999</v>
          </cell>
        </row>
        <row r="585">
          <cell r="R585">
            <v>38322</v>
          </cell>
          <cell r="S585">
            <v>5.5609999999999999</v>
          </cell>
          <cell r="T585">
            <v>5.6189999999999998</v>
          </cell>
          <cell r="U585">
            <v>5.6050000000000004</v>
          </cell>
        </row>
        <row r="586">
          <cell r="R586">
            <v>38353</v>
          </cell>
          <cell r="S586">
            <v>5.6909999999999998</v>
          </cell>
          <cell r="T586">
            <v>5.7489999999999997</v>
          </cell>
          <cell r="U586">
            <v>5.7370000000000001</v>
          </cell>
        </row>
        <row r="587">
          <cell r="R587">
            <v>38384</v>
          </cell>
          <cell r="S587">
            <v>5.6459999999999999</v>
          </cell>
          <cell r="T587">
            <v>5.7009999999999996</v>
          </cell>
          <cell r="U587">
            <v>5.694</v>
          </cell>
        </row>
        <row r="588">
          <cell r="R588">
            <v>38412</v>
          </cell>
          <cell r="S588">
            <v>5.4859999999999998</v>
          </cell>
          <cell r="T588">
            <v>5.5410000000000004</v>
          </cell>
          <cell r="U588">
            <v>5.5339999999999998</v>
          </cell>
        </row>
        <row r="589">
          <cell r="R589">
            <v>38443</v>
          </cell>
          <cell r="S589">
            <v>4.9909999999999997</v>
          </cell>
          <cell r="T589">
            <v>5.0359999999999996</v>
          </cell>
          <cell r="U589">
            <v>5.0289999999999999</v>
          </cell>
        </row>
        <row r="590">
          <cell r="R590">
            <v>38473</v>
          </cell>
          <cell r="S590">
            <v>4.891</v>
          </cell>
          <cell r="T590">
            <v>4.9359999999999999</v>
          </cell>
          <cell r="U590">
            <v>4.9290000000000003</v>
          </cell>
        </row>
        <row r="591">
          <cell r="R591">
            <v>38504</v>
          </cell>
          <cell r="S591">
            <v>4.9160000000000004</v>
          </cell>
          <cell r="T591">
            <v>4.9610000000000003</v>
          </cell>
          <cell r="U591">
            <v>4.9539999999999997</v>
          </cell>
        </row>
        <row r="592">
          <cell r="R592">
            <v>38534</v>
          </cell>
          <cell r="S592">
            <v>4.9509999999999996</v>
          </cell>
          <cell r="T592">
            <v>4.9960000000000004</v>
          </cell>
          <cell r="U592">
            <v>4.9889999999999999</v>
          </cell>
        </row>
        <row r="593">
          <cell r="R593">
            <v>38565</v>
          </cell>
          <cell r="S593">
            <v>4.9610000000000003</v>
          </cell>
          <cell r="T593">
            <v>5.0060000000000002</v>
          </cell>
          <cell r="U593">
            <v>4.9989999999999997</v>
          </cell>
        </row>
        <row r="594">
          <cell r="R594">
            <v>38596</v>
          </cell>
          <cell r="S594">
            <v>4.931</v>
          </cell>
          <cell r="T594">
            <v>4.976</v>
          </cell>
          <cell r="U594">
            <v>4.9690000000000003</v>
          </cell>
        </row>
        <row r="595">
          <cell r="R595">
            <v>38626</v>
          </cell>
          <cell r="S595">
            <v>4.9560000000000004</v>
          </cell>
          <cell r="T595">
            <v>5.0010000000000003</v>
          </cell>
          <cell r="U595">
            <v>4.9939999999999998</v>
          </cell>
        </row>
        <row r="596">
          <cell r="R596">
            <v>38657</v>
          </cell>
          <cell r="S596">
            <v>5.1289999999999996</v>
          </cell>
          <cell r="T596">
            <v>5.1740000000000004</v>
          </cell>
          <cell r="U596">
            <v>5.1669999999999998</v>
          </cell>
        </row>
        <row r="597">
          <cell r="R597">
            <v>38687</v>
          </cell>
          <cell r="S597">
            <v>5.2939999999999996</v>
          </cell>
          <cell r="T597">
            <v>5.3390000000000004</v>
          </cell>
          <cell r="U597">
            <v>5.3339999999999996</v>
          </cell>
        </row>
        <row r="598">
          <cell r="R598">
            <v>38718</v>
          </cell>
          <cell r="S598">
            <v>5.399</v>
          </cell>
          <cell r="T598">
            <v>5.444</v>
          </cell>
          <cell r="U598">
            <v>5.4290000000000003</v>
          </cell>
        </row>
        <row r="599">
          <cell r="R599">
            <v>38749</v>
          </cell>
          <cell r="S599">
            <v>5.3540000000000001</v>
          </cell>
          <cell r="T599">
            <v>5.399</v>
          </cell>
          <cell r="U599">
            <v>5.3840000000000003</v>
          </cell>
        </row>
        <row r="600">
          <cell r="R600">
            <v>38777</v>
          </cell>
          <cell r="S600">
            <v>5.1740000000000004</v>
          </cell>
          <cell r="T600">
            <v>5.2190000000000003</v>
          </cell>
          <cell r="U600">
            <v>5.2039999999999997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MWD "/>
      <sheetName val="WME WIP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/>
      <sheetData sheetId="2" refreshError="1"/>
      <sheetData sheetId="3" refreshError="1">
        <row r="81">
          <cell r="K81">
            <v>0</v>
          </cell>
          <cell r="L81">
            <v>38096</v>
          </cell>
        </row>
      </sheetData>
      <sheetData sheetId="4" refreshError="1"/>
      <sheetData sheetId="5" refreshError="1"/>
      <sheetData sheetId="6" refreshError="1">
        <row r="61">
          <cell r="B61">
            <v>38096.616450231479</v>
          </cell>
        </row>
        <row r="62">
          <cell r="B62">
            <v>38096.616452893519</v>
          </cell>
        </row>
        <row r="63">
          <cell r="B63">
            <v>38096.616455439813</v>
          </cell>
        </row>
        <row r="64">
          <cell r="B64">
            <v>38096.616462847225</v>
          </cell>
        </row>
        <row r="65">
          <cell r="B65">
            <v>38096.61647523148</v>
          </cell>
        </row>
        <row r="66">
          <cell r="B66">
            <v>38096.619622453705</v>
          </cell>
        </row>
        <row r="67">
          <cell r="B67">
            <v>38096.623438194445</v>
          </cell>
        </row>
      </sheetData>
      <sheetData sheetId="7" refreshError="1">
        <row r="29">
          <cell r="B29">
            <v>38096.624556365743</v>
          </cell>
        </row>
        <row r="30">
          <cell r="B30">
            <v>38096.625037962964</v>
          </cell>
        </row>
        <row r="31">
          <cell r="B31">
            <v>38096.626157986109</v>
          </cell>
        </row>
        <row r="32">
          <cell r="B32">
            <v>38096.62604988426</v>
          </cell>
        </row>
      </sheetData>
      <sheetData sheetId="8" refreshError="1">
        <row r="34">
          <cell r="B34">
            <v>38096.624556249997</v>
          </cell>
        </row>
        <row r="35">
          <cell r="B35">
            <v>38096.624759027778</v>
          </cell>
        </row>
        <row r="36">
          <cell r="B36">
            <v>38096.624991319448</v>
          </cell>
        </row>
        <row r="37">
          <cell r="B37">
            <v>38096.624961574074</v>
          </cell>
        </row>
      </sheetData>
      <sheetData sheetId="9" refreshError="1">
        <row r="26">
          <cell r="B26">
            <v>38096.62384641204</v>
          </cell>
        </row>
        <row r="27">
          <cell r="B27">
            <v>38096.623849768519</v>
          </cell>
        </row>
        <row r="28">
          <cell r="B28">
            <v>38096.624117013889</v>
          </cell>
        </row>
      </sheetData>
      <sheetData sheetId="10" refreshError="1">
        <row r="28">
          <cell r="B28">
            <v>38096.632372685184</v>
          </cell>
        </row>
        <row r="29">
          <cell r="B29">
            <v>38096.632477430554</v>
          </cell>
        </row>
        <row r="30">
          <cell r="B30">
            <v>38096.632549074071</v>
          </cell>
        </row>
        <row r="31">
          <cell r="B31">
            <v>38096.633481828707</v>
          </cell>
        </row>
        <row r="32">
          <cell r="B32">
            <v>38096.633492939814</v>
          </cell>
        </row>
        <row r="33">
          <cell r="B33">
            <v>38096.633970370371</v>
          </cell>
        </row>
        <row r="34">
          <cell r="B34">
            <v>38096.634969907405</v>
          </cell>
        </row>
      </sheetData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earinghouse_Fuel_Suppliers.xl"/>
      <sheetName val="DATA"/>
      <sheetName val="SETTINGS"/>
      <sheetName val="Sheet3"/>
      <sheetName val="Gas_Premium"/>
      <sheetName val="Change Control"/>
      <sheetName val="CP Error Check"/>
      <sheetName val="FTR_Amort"/>
      <sheetName val="Summary Risk"/>
      <sheetName val="Summary - NEW"/>
      <sheetName val="Options"/>
      <sheetName val="Trades"/>
      <sheetName val="Power Trades"/>
      <sheetName val="New Option Premiums"/>
      <sheetName val="BrokerFeesOct07"/>
      <sheetName val="Fees"/>
      <sheetName val="FTR MTM"/>
      <sheetName val="Power Premium"/>
      <sheetName val="Expired Power Options"/>
      <sheetName val="FDW -New Option Premiums"/>
      <sheetName val="Nov07"/>
      <sheetName val="FSOPT Summary"/>
      <sheetName val="GAS MTM - FSOPT"/>
      <sheetName val="Gas Physical MTM"/>
      <sheetName val="Delta"/>
      <sheetName val="QF MTM - Detail"/>
      <sheetName val="QF Power FMV"/>
      <sheetName val="RFO CAP MTM"/>
      <sheetName val="Forward_Physical_Power"/>
      <sheetName val="PowerSwapsMTM"/>
      <sheetName val="Transitional Tolling"/>
    </sheetNames>
    <sheetDataSet>
      <sheetData sheetId="0" refreshError="1">
        <row r="4">
          <cell r="B4" t="str">
            <v>7 Scullers Cove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And Prices"/>
      <sheetName val="Power Prices"/>
      <sheetName val="Gas Prices"/>
      <sheetName val="Interest rates"/>
      <sheetName val="Main Menu"/>
      <sheetName val="Error check"/>
      <sheetName val="Monthly MTM 1"/>
      <sheetName val="Monthly MTM 2"/>
      <sheetName val="Summary Data Check"/>
      <sheetName val="Summary"/>
      <sheetName val="Range Name"/>
      <sheetName val="Power Fin"/>
      <sheetName val="Power"/>
      <sheetName val="CRR"/>
      <sheetName val="FTR"/>
      <sheetName val="Gas Physical"/>
      <sheetName val="Gas Fin Options"/>
      <sheetName val="Gas Fin Non Options"/>
      <sheetName val=" RFO"/>
      <sheetName val="Change Control"/>
    </sheetNames>
    <sheetDataSet>
      <sheetData sheetId="0">
        <row r="4">
          <cell r="C4">
            <v>39538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WS"/>
      <sheetName val="WS SUBS"/>
      <sheetName val="Regulatory Assets"/>
      <sheetName val="Accum Def Inc Tax Rec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 List"/>
      <sheetName val="Rev Log"/>
      <sheetName val="Distributed Input"/>
      <sheetName val="Facility Technical Data"/>
      <sheetName val="WasteClassAndVolume"/>
      <sheetName val="Eng &amp; Site Mod Summary"/>
      <sheetName val="Baseline Survey"/>
      <sheetName val="Eng and Plan"/>
      <sheetName val="Site Modifications and Prep"/>
      <sheetName val="System Decon"/>
      <sheetName val="Rx Removal Preps"/>
      <sheetName val="Fuel Pool Closure"/>
      <sheetName val="SAFSTOR Site Mods and Prep"/>
      <sheetName val="SAFSTOR Roof Replacement"/>
      <sheetName val="U1 SAFSTOR Eng and Plan"/>
      <sheetName val="MARSSIM "/>
      <sheetName val="MESA Characterization"/>
      <sheetName val="Soil Remediation"/>
      <sheetName val="Demo &amp; Greenfield"/>
      <sheetName val="Underground Storage Tanks"/>
      <sheetName val="Cathodic Protection"/>
      <sheetName val="Scaffolding"/>
      <sheetName val="U1 Baseline Survey - Not Used"/>
      <sheetName val="U1 MARSSIM - Not Used"/>
      <sheetName val="Yard Area Drains &amp; Piping"/>
      <sheetName val="Sheet1"/>
    </sheetNames>
    <sheetDataSet>
      <sheetData sheetId="0"/>
      <sheetData sheetId="1"/>
      <sheetData sheetId="2"/>
      <sheetData sheetId="3">
        <row r="11">
          <cell r="C11">
            <v>12</v>
          </cell>
        </row>
        <row r="12">
          <cell r="C12">
            <v>12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Renewable"/>
      <sheetName val="MWD "/>
      <sheetName val="WME"/>
      <sheetName val="Calpine Renewable Cntrct  MTM"/>
      <sheetName val="Calpine Chart"/>
      <sheetName val="Check"/>
      <sheetName val="PowerPrices"/>
      <sheetName val="BasisPrices"/>
      <sheetName val="FuturePrices"/>
      <sheetName val="InterestRates"/>
      <sheetName val="Volatility"/>
      <sheetName val="PriceShape"/>
      <sheetName val="BrokerQuote"/>
    </sheetNames>
    <sheetDataSet>
      <sheetData sheetId="0" refreshError="1"/>
      <sheetData sheetId="1" refreshError="1">
        <row r="1">
          <cell r="I1">
            <v>38168.626615624999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3">
          <cell r="B3">
            <v>38168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5289D-5CCC-42C4-8529-01E8D7CB2363}">
  <dimension ref="A1:Q172"/>
  <sheetViews>
    <sheetView tabSelected="1" zoomScaleNormal="100" workbookViewId="0"/>
  </sheetViews>
  <sheetFormatPr defaultRowHeight="12.5" x14ac:dyDescent="0.25"/>
  <cols>
    <col min="1" max="2" width="4.54296875" style="94" customWidth="1"/>
    <col min="3" max="3" width="18.54296875" style="94" customWidth="1"/>
    <col min="4" max="4" width="10.453125" style="94" bestFit="1" customWidth="1"/>
    <col min="5" max="7" width="15.54296875" style="94" customWidth="1"/>
    <col min="8" max="8" width="24.54296875" style="94" customWidth="1"/>
    <col min="9" max="9" width="8.26953125" style="94" customWidth="1"/>
    <col min="10" max="10" width="15.54296875" style="94" customWidth="1"/>
    <col min="11" max="11" width="2.54296875" style="94" customWidth="1"/>
    <col min="12" max="12" width="14.453125" customWidth="1"/>
    <col min="13" max="13" width="2.08984375" customWidth="1"/>
    <col min="14" max="14" width="14.6328125" customWidth="1"/>
    <col min="15" max="15" width="13.453125" customWidth="1"/>
    <col min="16" max="16384" width="8.7265625" style="94"/>
  </cols>
  <sheetData>
    <row r="1" spans="1:15" ht="13" x14ac:dyDescent="0.3">
      <c r="A1" s="93" t="s">
        <v>0</v>
      </c>
    </row>
    <row r="2" spans="1:15" ht="13" thickBot="1" x14ac:dyDescent="0.3"/>
    <row r="3" spans="1:15" ht="22" customHeight="1" thickBot="1" x14ac:dyDescent="0.4">
      <c r="B3" s="95" t="s">
        <v>1</v>
      </c>
      <c r="L3" s="3"/>
      <c r="O3" s="144">
        <f>50/365</f>
        <v>0.13698630136986301</v>
      </c>
    </row>
    <row r="4" spans="1:15" ht="52" x14ac:dyDescent="0.3">
      <c r="B4" s="97"/>
      <c r="F4" s="96" t="s">
        <v>2</v>
      </c>
      <c r="G4" s="96"/>
      <c r="H4" s="96" t="s">
        <v>3</v>
      </c>
      <c r="L4" s="76" t="s">
        <v>163</v>
      </c>
      <c r="N4" s="3"/>
    </row>
    <row r="5" spans="1:15" ht="26" x14ac:dyDescent="0.3">
      <c r="A5" s="98" t="s">
        <v>4</v>
      </c>
      <c r="B5" s="99"/>
      <c r="C5" s="100" t="s">
        <v>5</v>
      </c>
      <c r="F5" s="101" t="s">
        <v>6</v>
      </c>
      <c r="G5" s="101" t="s">
        <v>7</v>
      </c>
      <c r="H5" s="101" t="s">
        <v>8</v>
      </c>
      <c r="J5" s="101" t="s">
        <v>9</v>
      </c>
      <c r="L5" s="8" t="s">
        <v>9</v>
      </c>
      <c r="N5" s="8" t="s">
        <v>116</v>
      </c>
      <c r="O5" s="71" t="s">
        <v>123</v>
      </c>
    </row>
    <row r="6" spans="1:15" ht="13" x14ac:dyDescent="0.3">
      <c r="A6" s="96">
        <v>1</v>
      </c>
      <c r="C6" s="102" t="s">
        <v>10</v>
      </c>
      <c r="F6" s="94" t="s">
        <v>11</v>
      </c>
      <c r="H6" s="102" t="s">
        <v>125</v>
      </c>
      <c r="J6" s="103">
        <v>8939630709.3337479</v>
      </c>
      <c r="L6" s="10">
        <v>8939630709.3337479</v>
      </c>
      <c r="N6" s="10">
        <f>J6-L6</f>
        <v>0</v>
      </c>
      <c r="O6" s="10">
        <f>N6*$O$3</f>
        <v>0</v>
      </c>
    </row>
    <row r="7" spans="1:15" ht="13" x14ac:dyDescent="0.3">
      <c r="A7" s="96">
        <f>A6+1</f>
        <v>2</v>
      </c>
      <c r="C7" s="102" t="s">
        <v>12</v>
      </c>
      <c r="F7" s="94" t="s">
        <v>13</v>
      </c>
      <c r="H7" s="102" t="s">
        <v>126</v>
      </c>
      <c r="J7" s="103">
        <v>288986135.3460899</v>
      </c>
      <c r="L7" s="10">
        <v>288986135.3460899</v>
      </c>
      <c r="N7" s="10">
        <f t="shared" ref="N7:N64" si="0">J7-L7</f>
        <v>0</v>
      </c>
      <c r="O7" s="10">
        <f t="shared" ref="O7:O64" si="1">N7*$O$3</f>
        <v>0</v>
      </c>
    </row>
    <row r="8" spans="1:15" ht="13" x14ac:dyDescent="0.3">
      <c r="A8" s="96">
        <f>A7+1</f>
        <v>3</v>
      </c>
      <c r="C8" s="102" t="s">
        <v>14</v>
      </c>
      <c r="F8" s="94" t="s">
        <v>13</v>
      </c>
      <c r="H8" s="94" t="s">
        <v>127</v>
      </c>
      <c r="J8" s="103">
        <v>9942155</v>
      </c>
      <c r="L8" s="10">
        <v>9942155</v>
      </c>
      <c r="N8" s="10">
        <f t="shared" si="0"/>
        <v>0</v>
      </c>
      <c r="O8" s="10">
        <f t="shared" si="1"/>
        <v>0</v>
      </c>
    </row>
    <row r="9" spans="1:15" ht="13" x14ac:dyDescent="0.3">
      <c r="A9" s="96">
        <f>A8+1</f>
        <v>4</v>
      </c>
      <c r="C9" s="102" t="s">
        <v>15</v>
      </c>
      <c r="F9" s="94" t="s">
        <v>13</v>
      </c>
      <c r="H9" s="104" t="s">
        <v>128</v>
      </c>
      <c r="J9" s="103">
        <v>0</v>
      </c>
      <c r="L9" s="10">
        <v>0</v>
      </c>
      <c r="N9" s="10">
        <f t="shared" si="0"/>
        <v>0</v>
      </c>
      <c r="O9" s="10">
        <f t="shared" si="1"/>
        <v>0</v>
      </c>
    </row>
    <row r="10" spans="1:15" ht="13" x14ac:dyDescent="0.3">
      <c r="A10" s="96"/>
      <c r="C10" s="102"/>
      <c r="J10" s="103"/>
      <c r="L10" s="10"/>
      <c r="N10" s="10"/>
      <c r="O10" s="10">
        <f t="shared" si="1"/>
        <v>0</v>
      </c>
    </row>
    <row r="11" spans="1:15" ht="13" x14ac:dyDescent="0.3">
      <c r="A11" s="96"/>
      <c r="C11" s="105" t="s">
        <v>16</v>
      </c>
      <c r="J11" s="103"/>
      <c r="L11" s="10"/>
      <c r="N11" s="10"/>
      <c r="O11" s="10">
        <f t="shared" si="1"/>
        <v>0</v>
      </c>
    </row>
    <row r="12" spans="1:15" ht="13" x14ac:dyDescent="0.3">
      <c r="A12" s="96">
        <f>A9+1</f>
        <v>5</v>
      </c>
      <c r="C12" s="106" t="s">
        <v>17</v>
      </c>
      <c r="F12" s="94" t="s">
        <v>11</v>
      </c>
      <c r="H12" s="102" t="s">
        <v>129</v>
      </c>
      <c r="J12" s="103">
        <v>21476899.868948326</v>
      </c>
      <c r="L12" s="10">
        <v>21476899.868948326</v>
      </c>
      <c r="N12" s="10">
        <f t="shared" si="0"/>
        <v>0</v>
      </c>
      <c r="O12" s="10">
        <f t="shared" si="1"/>
        <v>0</v>
      </c>
    </row>
    <row r="13" spans="1:15" ht="13" x14ac:dyDescent="0.3">
      <c r="A13" s="96">
        <f>A12+1</f>
        <v>6</v>
      </c>
      <c r="C13" s="99" t="s">
        <v>18</v>
      </c>
      <c r="F13" s="94" t="s">
        <v>11</v>
      </c>
      <c r="H13" s="102" t="s">
        <v>130</v>
      </c>
      <c r="J13" s="103">
        <v>21286307.043254811</v>
      </c>
      <c r="L13" s="10">
        <v>21286307.043254811</v>
      </c>
      <c r="N13" s="10">
        <f t="shared" si="0"/>
        <v>0</v>
      </c>
      <c r="O13" s="10">
        <f t="shared" si="1"/>
        <v>0</v>
      </c>
    </row>
    <row r="14" spans="1:15" ht="13" x14ac:dyDescent="0.3">
      <c r="A14" s="96">
        <f>A13+1</f>
        <v>7</v>
      </c>
      <c r="C14" s="106" t="s">
        <v>19</v>
      </c>
      <c r="F14" s="104" t="s">
        <v>20</v>
      </c>
      <c r="H14" s="94" t="s">
        <v>131</v>
      </c>
      <c r="J14" s="107">
        <v>24806972.072205946</v>
      </c>
      <c r="L14" s="14">
        <v>24688766.806746759</v>
      </c>
      <c r="N14" s="14">
        <f t="shared" si="0"/>
        <v>118205.26545918733</v>
      </c>
      <c r="O14" s="14">
        <f t="shared" si="1"/>
        <v>16192.502117696893</v>
      </c>
    </row>
    <row r="15" spans="1:15" ht="13" x14ac:dyDescent="0.3">
      <c r="A15" s="96">
        <f>A14+1</f>
        <v>8</v>
      </c>
      <c r="C15" s="106" t="s">
        <v>21</v>
      </c>
      <c r="H15" s="94" t="str">
        <f>"Line "&amp;A12&amp;" + Line "&amp;A13&amp;" + Line "&amp;A14&amp;""</f>
        <v>Line 5 + Line 6 + Line 7</v>
      </c>
      <c r="J15" s="109">
        <f>SUM(J12:J14)</f>
        <v>67570178.984409079</v>
      </c>
      <c r="L15" s="15">
        <v>67451973.718949884</v>
      </c>
      <c r="N15" s="15">
        <f t="shared" si="0"/>
        <v>118205.26545919478</v>
      </c>
      <c r="O15" s="15">
        <f t="shared" si="1"/>
        <v>16192.502117697913</v>
      </c>
    </row>
    <row r="16" spans="1:15" ht="13" x14ac:dyDescent="0.3">
      <c r="A16" s="96"/>
      <c r="C16" s="106"/>
      <c r="J16" s="103"/>
      <c r="L16" s="10"/>
      <c r="N16" s="10"/>
      <c r="O16" s="10"/>
    </row>
    <row r="17" spans="1:15" ht="13" x14ac:dyDescent="0.3">
      <c r="A17" s="96"/>
      <c r="C17" s="110" t="s">
        <v>22</v>
      </c>
      <c r="J17" s="103"/>
      <c r="L17" s="10"/>
      <c r="N17" s="10"/>
      <c r="O17" s="10"/>
    </row>
    <row r="18" spans="1:15" ht="13" x14ac:dyDescent="0.3">
      <c r="A18" s="96">
        <f>A15+1</f>
        <v>9</v>
      </c>
      <c r="C18" s="106" t="s">
        <v>23</v>
      </c>
      <c r="F18" s="94" t="s">
        <v>11</v>
      </c>
      <c r="G18" s="94" t="s">
        <v>24</v>
      </c>
      <c r="H18" s="102" t="s">
        <v>144</v>
      </c>
      <c r="J18" s="103">
        <v>-1839774172.2805853</v>
      </c>
      <c r="L18" s="10">
        <v>-1839774172.2805853</v>
      </c>
      <c r="N18" s="10">
        <f t="shared" si="0"/>
        <v>0</v>
      </c>
      <c r="O18" s="10">
        <f t="shared" si="1"/>
        <v>0</v>
      </c>
    </row>
    <row r="19" spans="1:15" ht="13" x14ac:dyDescent="0.3">
      <c r="A19" s="96">
        <f>A18+1</f>
        <v>10</v>
      </c>
      <c r="C19" s="106" t="s">
        <v>25</v>
      </c>
      <c r="F19" s="94" t="s">
        <v>13</v>
      </c>
      <c r="G19" s="94" t="s">
        <v>24</v>
      </c>
      <c r="H19" s="102" t="s">
        <v>145</v>
      </c>
      <c r="J19" s="103">
        <v>0</v>
      </c>
      <c r="L19" s="10">
        <v>0</v>
      </c>
      <c r="N19" s="10">
        <f t="shared" si="0"/>
        <v>0</v>
      </c>
      <c r="O19" s="10">
        <f t="shared" si="1"/>
        <v>0</v>
      </c>
    </row>
    <row r="20" spans="1:15" ht="13" x14ac:dyDescent="0.3">
      <c r="A20" s="96">
        <f>A19+1</f>
        <v>11</v>
      </c>
      <c r="C20" s="106" t="s">
        <v>26</v>
      </c>
      <c r="D20" s="17"/>
      <c r="F20" s="94" t="s">
        <v>13</v>
      </c>
      <c r="G20" s="94" t="s">
        <v>24</v>
      </c>
      <c r="H20" s="102" t="s">
        <v>146</v>
      </c>
      <c r="J20" s="108">
        <v>-105809932.94764221</v>
      </c>
      <c r="L20" s="10">
        <v>-105809932.94764221</v>
      </c>
      <c r="N20" s="10">
        <f t="shared" si="0"/>
        <v>0</v>
      </c>
      <c r="O20" s="10">
        <f t="shared" si="1"/>
        <v>0</v>
      </c>
    </row>
    <row r="21" spans="1:15" ht="13" x14ac:dyDescent="0.3">
      <c r="A21" s="96">
        <f>A20+1</f>
        <v>12</v>
      </c>
      <c r="C21" s="19" t="s">
        <v>27</v>
      </c>
      <c r="D21" s="17"/>
      <c r="H21" s="94" t="str">
        <f>"Line "&amp;A18&amp;" + Line "&amp;A19&amp;" + Line "&amp;A20&amp;""</f>
        <v>Line 9 + Line 10 + Line 11</v>
      </c>
      <c r="J21" s="103">
        <f>SUM(J18:J20)</f>
        <v>-1945584105.2282276</v>
      </c>
      <c r="L21" s="10">
        <v>-1945584105.2282276</v>
      </c>
      <c r="N21" s="10">
        <f t="shared" si="0"/>
        <v>0</v>
      </c>
      <c r="O21" s="10">
        <f t="shared" si="1"/>
        <v>0</v>
      </c>
    </row>
    <row r="22" spans="1:15" ht="13" x14ac:dyDescent="0.3">
      <c r="A22" s="96"/>
      <c r="C22" s="104"/>
      <c r="J22" s="103"/>
      <c r="L22" s="10"/>
      <c r="N22" s="10"/>
      <c r="O22" s="10"/>
    </row>
    <row r="23" spans="1:15" ht="13" x14ac:dyDescent="0.3">
      <c r="A23" s="96">
        <f>A21+1</f>
        <v>13</v>
      </c>
      <c r="C23" s="111" t="s">
        <v>28</v>
      </c>
      <c r="F23" s="102" t="s">
        <v>13</v>
      </c>
      <c r="H23" s="102" t="s">
        <v>151</v>
      </c>
      <c r="J23" s="103">
        <v>-1632145854.7122164</v>
      </c>
      <c r="L23" s="10">
        <v>-1632145854.7122164</v>
      </c>
      <c r="N23" s="10">
        <f t="shared" si="0"/>
        <v>0</v>
      </c>
      <c r="O23" s="10">
        <f t="shared" si="1"/>
        <v>0</v>
      </c>
    </row>
    <row r="24" spans="1:15" ht="13" x14ac:dyDescent="0.3">
      <c r="A24" s="96">
        <f>A23+1</f>
        <v>14</v>
      </c>
      <c r="C24" s="102" t="s">
        <v>29</v>
      </c>
      <c r="F24" s="94" t="s">
        <v>11</v>
      </c>
      <c r="H24" s="102" t="s">
        <v>152</v>
      </c>
      <c r="J24" s="103">
        <v>602185189.09144735</v>
      </c>
      <c r="L24" s="10">
        <v>602185189.09144735</v>
      </c>
      <c r="N24" s="10">
        <f t="shared" si="0"/>
        <v>0</v>
      </c>
      <c r="O24" s="10">
        <f t="shared" si="1"/>
        <v>0</v>
      </c>
    </row>
    <row r="25" spans="1:15" ht="13" x14ac:dyDescent="0.3">
      <c r="A25" s="96">
        <f>A24+1</f>
        <v>15</v>
      </c>
      <c r="C25" s="111" t="s">
        <v>30</v>
      </c>
      <c r="F25" s="94" t="s">
        <v>13</v>
      </c>
      <c r="G25" s="94" t="s">
        <v>24</v>
      </c>
      <c r="H25" s="102" t="s">
        <v>147</v>
      </c>
      <c r="J25" s="103">
        <v>-50661304.942000374</v>
      </c>
      <c r="L25" s="10">
        <v>-50661304.942000374</v>
      </c>
      <c r="N25" s="10">
        <f t="shared" si="0"/>
        <v>0</v>
      </c>
      <c r="O25" s="10">
        <f t="shared" si="1"/>
        <v>0</v>
      </c>
    </row>
    <row r="26" spans="1:15" ht="13" x14ac:dyDescent="0.3">
      <c r="A26" s="96">
        <f t="shared" ref="A26:A27" si="2">A25+1</f>
        <v>16</v>
      </c>
      <c r="C26" s="102" t="s">
        <v>31</v>
      </c>
      <c r="H26" s="104" t="s">
        <v>148</v>
      </c>
      <c r="J26" s="103">
        <v>-192258245.62261316</v>
      </c>
      <c r="L26" s="10">
        <v>-192258245.62261316</v>
      </c>
      <c r="N26" s="10">
        <f t="shared" si="0"/>
        <v>0</v>
      </c>
      <c r="O26" s="10">
        <f t="shared" si="1"/>
        <v>0</v>
      </c>
    </row>
    <row r="27" spans="1:15" ht="13" x14ac:dyDescent="0.3">
      <c r="A27" s="96">
        <f t="shared" si="2"/>
        <v>17</v>
      </c>
      <c r="C27" s="111" t="s">
        <v>32</v>
      </c>
      <c r="F27" s="94" t="s">
        <v>13</v>
      </c>
      <c r="H27" s="102" t="s">
        <v>149</v>
      </c>
      <c r="J27" s="103">
        <v>0</v>
      </c>
      <c r="L27" s="10">
        <v>0</v>
      </c>
      <c r="N27" s="10">
        <f t="shared" si="0"/>
        <v>0</v>
      </c>
      <c r="O27" s="10">
        <f t="shared" si="1"/>
        <v>0</v>
      </c>
    </row>
    <row r="28" spans="1:15" ht="13" x14ac:dyDescent="0.3">
      <c r="A28" s="96"/>
      <c r="C28" s="111"/>
      <c r="L28" s="10"/>
      <c r="N28" s="10"/>
      <c r="O28" s="10"/>
    </row>
    <row r="29" spans="1:15" ht="13" x14ac:dyDescent="0.3">
      <c r="A29" s="96">
        <f>A27+1</f>
        <v>18</v>
      </c>
      <c r="C29" s="94" t="s">
        <v>33</v>
      </c>
      <c r="H29" s="94" t="str">
        <f>"L"&amp;A6&amp;"+L"&amp;A7&amp;"+L"&amp;A8&amp;"+L"&amp;A9&amp;"+L"&amp;A15&amp;"+L"&amp;A21&amp;"+"</f>
        <v>L1+L2+L3+L4+L8+L12+</v>
      </c>
      <c r="J29" s="109">
        <f>J6+ J7+J8+J9+J15+J21+J23+J24+J25+J26+J27</f>
        <v>6087664857.2506371</v>
      </c>
      <c r="L29" s="15">
        <v>6087546651.985178</v>
      </c>
      <c r="N29" s="15">
        <f t="shared" si="0"/>
        <v>118205.26545906067</v>
      </c>
      <c r="O29" s="15">
        <f t="shared" si="1"/>
        <v>16192.502117679544</v>
      </c>
    </row>
    <row r="30" spans="1:15" ht="13" x14ac:dyDescent="0.3">
      <c r="A30" s="96"/>
      <c r="H30" s="94" t="str">
        <f>"L"&amp;A23&amp;"+L"&amp;A24&amp;"+L"&amp;A25&amp;"+L"&amp;A26&amp;"+L"&amp;A27&amp;""</f>
        <v>L13+L14+L15+L16+L17</v>
      </c>
      <c r="J30" s="103"/>
      <c r="L30" s="10"/>
      <c r="N30" s="10"/>
      <c r="O30" s="10"/>
    </row>
    <row r="31" spans="1:15" ht="13" x14ac:dyDescent="0.3">
      <c r="A31" s="96"/>
      <c r="B31" s="93" t="s">
        <v>34</v>
      </c>
      <c r="J31" s="103"/>
      <c r="L31" s="10"/>
      <c r="N31" s="10"/>
      <c r="O31" s="10"/>
    </row>
    <row r="32" spans="1:15" ht="13" x14ac:dyDescent="0.3">
      <c r="A32" s="98" t="s">
        <v>4</v>
      </c>
      <c r="C32" s="93"/>
      <c r="J32" s="103"/>
      <c r="L32" s="10"/>
      <c r="N32" s="10"/>
      <c r="O32" s="10"/>
    </row>
    <row r="33" spans="1:15" ht="13" x14ac:dyDescent="0.3">
      <c r="A33" s="96">
        <f>A29+1</f>
        <v>19</v>
      </c>
      <c r="B33" s="104"/>
      <c r="C33" s="104" t="s">
        <v>35</v>
      </c>
      <c r="D33" s="104"/>
      <c r="E33" s="104"/>
      <c r="F33" s="104"/>
      <c r="G33" s="104" t="s">
        <v>36</v>
      </c>
      <c r="H33" s="104" t="str">
        <f>"Instruction 1, Line "&amp;B98&amp;""</f>
        <v>Instruction 1, Line j</v>
      </c>
      <c r="I33" s="104"/>
      <c r="J33" s="112">
        <f>E98</f>
        <v>7.7411713785852182E-2</v>
      </c>
      <c r="L33" s="22">
        <v>7.7411713785852182E-2</v>
      </c>
      <c r="M33" s="22"/>
      <c r="N33" s="69">
        <f t="shared" si="0"/>
        <v>0</v>
      </c>
      <c r="O33" s="69">
        <f t="shared" si="1"/>
        <v>0</v>
      </c>
    </row>
    <row r="34" spans="1:15" ht="13" x14ac:dyDescent="0.3">
      <c r="A34" s="96">
        <f>A33+1</f>
        <v>20</v>
      </c>
      <c r="C34" s="104" t="s">
        <v>37</v>
      </c>
      <c r="D34" s="104"/>
      <c r="E34" s="104"/>
      <c r="F34" s="104"/>
      <c r="G34" s="104"/>
      <c r="H34" s="94" t="str">
        <f>"Line "&amp;A29&amp;" * Line "&amp;A33&amp;""</f>
        <v>Line 18 * Line 19</v>
      </c>
      <c r="J34" s="114">
        <f>J29*J33</f>
        <v>471256569.55367702</v>
      </c>
      <c r="L34" s="15">
        <v>471247419.08149928</v>
      </c>
      <c r="N34" s="15">
        <f t="shared" si="0"/>
        <v>9150.4721777439117</v>
      </c>
      <c r="O34" s="15">
        <f t="shared" si="1"/>
        <v>1253.4893394169742</v>
      </c>
    </row>
    <row r="35" spans="1:15" ht="13" x14ac:dyDescent="0.3">
      <c r="A35" s="96"/>
      <c r="B35" s="99"/>
      <c r="L35" s="10"/>
      <c r="N35" s="10"/>
      <c r="O35" s="10"/>
    </row>
    <row r="36" spans="1:15" ht="13" x14ac:dyDescent="0.3">
      <c r="A36" s="96"/>
      <c r="B36" s="93" t="s">
        <v>38</v>
      </c>
      <c r="L36" s="10"/>
      <c r="N36" s="10"/>
      <c r="O36" s="10"/>
    </row>
    <row r="37" spans="1:15" ht="13" x14ac:dyDescent="0.3">
      <c r="A37" s="96"/>
      <c r="B37" s="99"/>
      <c r="L37" s="10"/>
      <c r="N37" s="10"/>
      <c r="O37" s="10"/>
    </row>
    <row r="38" spans="1:15" ht="13" x14ac:dyDescent="0.3">
      <c r="A38" s="96">
        <f>A34+1</f>
        <v>21</v>
      </c>
      <c r="C38" s="104" t="s">
        <v>39</v>
      </c>
      <c r="J38" s="109">
        <f>(((J29*J42) + J45) *(J43/(1-J43)))+(J44/(1-J43))</f>
        <v>98292666.977059871</v>
      </c>
      <c r="L38" s="15">
        <v>98290058.778229505</v>
      </c>
      <c r="N38" s="15">
        <f t="shared" si="0"/>
        <v>2608.1988303661346</v>
      </c>
      <c r="O38" s="15">
        <f t="shared" si="1"/>
        <v>357.28751100905953</v>
      </c>
    </row>
    <row r="39" spans="1:15" ht="13" x14ac:dyDescent="0.3">
      <c r="A39" s="96"/>
      <c r="J39" s="104"/>
      <c r="L39" s="10"/>
      <c r="N39" s="10"/>
      <c r="O39" s="10"/>
    </row>
    <row r="40" spans="1:15" ht="13" x14ac:dyDescent="0.3">
      <c r="A40" s="96"/>
      <c r="D40" s="94" t="s">
        <v>40</v>
      </c>
      <c r="L40" s="10"/>
      <c r="N40" s="10"/>
      <c r="O40" s="10"/>
    </row>
    <row r="41" spans="1:15" ht="13" x14ac:dyDescent="0.3">
      <c r="A41" s="96">
        <f>A38+1</f>
        <v>22</v>
      </c>
      <c r="D41" s="99" t="s">
        <v>41</v>
      </c>
      <c r="H41" s="94" t="str">
        <f>"Line "&amp;A29&amp;""</f>
        <v>Line 18</v>
      </c>
      <c r="J41" s="109">
        <f>J29</f>
        <v>6087664857.2506371</v>
      </c>
      <c r="L41" s="15">
        <v>6087546651.985178</v>
      </c>
      <c r="N41" s="15">
        <f t="shared" si="0"/>
        <v>118205.26545906067</v>
      </c>
      <c r="O41" s="15">
        <f t="shared" si="1"/>
        <v>16192.502117679544</v>
      </c>
    </row>
    <row r="42" spans="1:15" ht="13" x14ac:dyDescent="0.3">
      <c r="A42" s="96">
        <f>A41+1</f>
        <v>23</v>
      </c>
      <c r="D42" s="106" t="s">
        <v>42</v>
      </c>
      <c r="G42" s="104" t="s">
        <v>43</v>
      </c>
      <c r="H42" s="104" t="str">
        <f>"Instruction 1, Line "&amp;B103&amp;""</f>
        <v>Instruction 1, Line k</v>
      </c>
      <c r="J42" s="112">
        <f>E103</f>
        <v>5.6784747193324485E-2</v>
      </c>
      <c r="L42" s="22">
        <v>5.6784747193324485E-2</v>
      </c>
      <c r="M42" s="22"/>
      <c r="N42" s="152">
        <f t="shared" si="0"/>
        <v>0</v>
      </c>
      <c r="O42" s="152">
        <f t="shared" si="1"/>
        <v>0</v>
      </c>
    </row>
    <row r="43" spans="1:15" ht="13" x14ac:dyDescent="0.3">
      <c r="A43" s="96">
        <f>A42+1</f>
        <v>24</v>
      </c>
      <c r="D43" s="99" t="s">
        <v>44</v>
      </c>
      <c r="H43" s="94" t="s">
        <v>132</v>
      </c>
      <c r="J43" s="113">
        <v>0.27983599999999997</v>
      </c>
      <c r="L43" s="22">
        <v>0.27983599999999997</v>
      </c>
      <c r="M43" s="22"/>
      <c r="N43" s="152">
        <f t="shared" si="0"/>
        <v>0</v>
      </c>
      <c r="O43" s="152">
        <f t="shared" si="1"/>
        <v>0</v>
      </c>
    </row>
    <row r="44" spans="1:15" ht="13" x14ac:dyDescent="0.3">
      <c r="A44" s="96">
        <f>A43+1</f>
        <v>25</v>
      </c>
      <c r="D44" s="99" t="s">
        <v>45</v>
      </c>
      <c r="H44" s="94" t="s">
        <v>133</v>
      </c>
      <c r="J44" s="103">
        <v>-27044842</v>
      </c>
      <c r="L44" s="10">
        <v>-27044842</v>
      </c>
      <c r="N44" s="10">
        <f t="shared" si="0"/>
        <v>0</v>
      </c>
      <c r="O44" s="10">
        <f t="shared" si="1"/>
        <v>0</v>
      </c>
    </row>
    <row r="45" spans="1:15" ht="13" x14ac:dyDescent="0.3">
      <c r="A45" s="96">
        <f>A44+1</f>
        <v>26</v>
      </c>
      <c r="D45" s="99" t="s">
        <v>46</v>
      </c>
      <c r="H45" s="94" t="s">
        <v>134</v>
      </c>
      <c r="J45" s="115">
        <v>3917123</v>
      </c>
      <c r="L45" s="10">
        <v>3917123</v>
      </c>
      <c r="N45" s="10">
        <f t="shared" si="0"/>
        <v>0</v>
      </c>
      <c r="O45" s="10">
        <f t="shared" si="1"/>
        <v>0</v>
      </c>
    </row>
    <row r="46" spans="1:15" ht="13" x14ac:dyDescent="0.3">
      <c r="A46" s="96"/>
      <c r="B46" s="99"/>
      <c r="L46" s="10"/>
      <c r="N46" s="10"/>
      <c r="O46" s="10"/>
    </row>
    <row r="47" spans="1:15" ht="13" x14ac:dyDescent="0.3">
      <c r="A47" s="96"/>
      <c r="B47" s="93" t="s">
        <v>47</v>
      </c>
      <c r="L47" s="10"/>
      <c r="N47" s="10"/>
      <c r="O47" s="10"/>
    </row>
    <row r="48" spans="1:15" ht="13" x14ac:dyDescent="0.3">
      <c r="A48" s="96">
        <f>A45+1</f>
        <v>27</v>
      </c>
      <c r="B48" s="99"/>
      <c r="C48" s="94" t="s">
        <v>48</v>
      </c>
      <c r="H48" s="94" t="s">
        <v>135</v>
      </c>
      <c r="J48" s="103">
        <v>110879588.38578117</v>
      </c>
      <c r="L48" s="10">
        <v>110879588.38578117</v>
      </c>
      <c r="N48" s="10">
        <f t="shared" si="0"/>
        <v>0</v>
      </c>
      <c r="O48" s="10">
        <f t="shared" si="1"/>
        <v>0</v>
      </c>
    </row>
    <row r="49" spans="1:15" ht="13" x14ac:dyDescent="0.3">
      <c r="A49" s="96">
        <f t="shared" ref="A49:A59" si="3">A48+1</f>
        <v>28</v>
      </c>
      <c r="B49" s="99"/>
      <c r="C49" s="104" t="s">
        <v>49</v>
      </c>
      <c r="H49" s="94" t="s">
        <v>136</v>
      </c>
      <c r="J49" s="109">
        <v>87576188.191866413</v>
      </c>
      <c r="L49" s="15">
        <v>86630546.068192899</v>
      </c>
      <c r="N49" s="15">
        <f t="shared" si="0"/>
        <v>945642.12367351353</v>
      </c>
      <c r="O49" s="15">
        <f t="shared" si="1"/>
        <v>129540.0169415772</v>
      </c>
    </row>
    <row r="50" spans="1:15" ht="13" x14ac:dyDescent="0.3">
      <c r="A50" s="96">
        <f>A49+1</f>
        <v>29</v>
      </c>
      <c r="B50" s="99"/>
      <c r="C50" s="94" t="s">
        <v>50</v>
      </c>
      <c r="H50" s="94" t="s">
        <v>137</v>
      </c>
      <c r="J50" s="103">
        <v>4075483.5901751588</v>
      </c>
      <c r="L50" s="10">
        <v>4075483.5901751588</v>
      </c>
      <c r="N50" s="10">
        <f t="shared" si="0"/>
        <v>0</v>
      </c>
      <c r="O50" s="10">
        <f t="shared" si="1"/>
        <v>0</v>
      </c>
    </row>
    <row r="51" spans="1:15" ht="13" x14ac:dyDescent="0.3">
      <c r="A51" s="96">
        <f t="shared" si="3"/>
        <v>30</v>
      </c>
      <c r="B51" s="99"/>
      <c r="C51" s="104" t="s">
        <v>51</v>
      </c>
      <c r="H51" s="94" t="s">
        <v>138</v>
      </c>
      <c r="J51" s="103">
        <v>255151988.45508885</v>
      </c>
      <c r="L51" s="10">
        <v>255151988.45508885</v>
      </c>
      <c r="N51" s="10">
        <f t="shared" si="0"/>
        <v>0</v>
      </c>
      <c r="O51" s="10">
        <f t="shared" si="1"/>
        <v>0</v>
      </c>
    </row>
    <row r="52" spans="1:15" ht="13" x14ac:dyDescent="0.3">
      <c r="A52" s="96">
        <f t="shared" si="3"/>
        <v>31</v>
      </c>
      <c r="B52" s="99"/>
      <c r="C52" s="104" t="s">
        <v>52</v>
      </c>
      <c r="H52" s="94" t="s">
        <v>139</v>
      </c>
      <c r="J52" s="103">
        <v>0</v>
      </c>
      <c r="L52" s="10">
        <v>0</v>
      </c>
      <c r="N52" s="10">
        <f t="shared" si="0"/>
        <v>0</v>
      </c>
      <c r="O52" s="10">
        <f t="shared" si="1"/>
        <v>0</v>
      </c>
    </row>
    <row r="53" spans="1:15" ht="13" x14ac:dyDescent="0.3">
      <c r="A53" s="96">
        <f t="shared" si="3"/>
        <v>32</v>
      </c>
      <c r="B53" s="99"/>
      <c r="C53" s="104" t="s">
        <v>53</v>
      </c>
      <c r="H53" s="94" t="s">
        <v>140</v>
      </c>
      <c r="J53" s="103">
        <v>66056888.527829707</v>
      </c>
      <c r="L53" s="10">
        <v>66056888.527829707</v>
      </c>
      <c r="N53" s="10">
        <f t="shared" si="0"/>
        <v>0</v>
      </c>
      <c r="O53" s="10">
        <f t="shared" si="1"/>
        <v>0</v>
      </c>
    </row>
    <row r="54" spans="1:15" ht="13" x14ac:dyDescent="0.3">
      <c r="A54" s="96">
        <f t="shared" si="3"/>
        <v>33</v>
      </c>
      <c r="B54" s="99"/>
      <c r="C54" s="94" t="s">
        <v>54</v>
      </c>
      <c r="G54" s="104"/>
      <c r="H54" s="94" t="s">
        <v>141</v>
      </c>
      <c r="J54" s="103">
        <v>-54094032.244774804</v>
      </c>
      <c r="L54" s="10">
        <v>-54094032.244774804</v>
      </c>
      <c r="N54" s="10">
        <f t="shared" si="0"/>
        <v>0</v>
      </c>
      <c r="O54" s="10">
        <f t="shared" si="1"/>
        <v>0</v>
      </c>
    </row>
    <row r="55" spans="1:15" ht="13" x14ac:dyDescent="0.3">
      <c r="A55" s="96">
        <f t="shared" si="3"/>
        <v>34</v>
      </c>
      <c r="B55" s="99"/>
      <c r="C55" s="94" t="s">
        <v>55</v>
      </c>
      <c r="H55" s="94" t="str">
        <f>"Line "&amp;A34&amp;""</f>
        <v>Line 20</v>
      </c>
      <c r="J55" s="109">
        <f>J34</f>
        <v>471256569.55367702</v>
      </c>
      <c r="L55" s="15">
        <v>471247419.08149928</v>
      </c>
      <c r="N55" s="15">
        <f t="shared" si="0"/>
        <v>9150.4721777439117</v>
      </c>
      <c r="O55" s="15">
        <f t="shared" si="1"/>
        <v>1253.4893394169742</v>
      </c>
    </row>
    <row r="56" spans="1:15" ht="13" x14ac:dyDescent="0.3">
      <c r="A56" s="96">
        <f t="shared" si="3"/>
        <v>35</v>
      </c>
      <c r="B56" s="99"/>
      <c r="C56" s="94" t="s">
        <v>56</v>
      </c>
      <c r="H56" s="94" t="str">
        <f>"Line "&amp;A38&amp;""</f>
        <v>Line 21</v>
      </c>
      <c r="J56" s="114">
        <f>J38</f>
        <v>98292666.977059871</v>
      </c>
      <c r="L56" s="15">
        <v>98290058.778229505</v>
      </c>
      <c r="N56" s="15">
        <f t="shared" si="0"/>
        <v>2608.1988303661346</v>
      </c>
      <c r="O56" s="15">
        <f t="shared" si="1"/>
        <v>357.28751100905953</v>
      </c>
    </row>
    <row r="57" spans="1:15" ht="13" x14ac:dyDescent="0.3">
      <c r="A57" s="96">
        <f t="shared" si="3"/>
        <v>36</v>
      </c>
      <c r="B57" s="99"/>
      <c r="C57" s="104" t="s">
        <v>57</v>
      </c>
      <c r="H57" s="94" t="s">
        <v>142</v>
      </c>
      <c r="J57" s="115">
        <v>0</v>
      </c>
      <c r="L57" s="10">
        <v>0</v>
      </c>
      <c r="N57" s="10">
        <f t="shared" si="0"/>
        <v>0</v>
      </c>
      <c r="O57" s="10">
        <f t="shared" si="1"/>
        <v>0</v>
      </c>
    </row>
    <row r="58" spans="1:15" ht="13" x14ac:dyDescent="0.3">
      <c r="A58" s="96">
        <f t="shared" si="3"/>
        <v>37</v>
      </c>
      <c r="B58" s="99"/>
      <c r="C58" s="25" t="s">
        <v>58</v>
      </c>
      <c r="D58" s="25"/>
      <c r="H58" s="94" t="s">
        <v>143</v>
      </c>
      <c r="J58" s="108">
        <v>0</v>
      </c>
      <c r="L58" s="18">
        <v>0</v>
      </c>
      <c r="N58" s="18">
        <f t="shared" si="0"/>
        <v>0</v>
      </c>
      <c r="O58" s="18">
        <f t="shared" si="1"/>
        <v>0</v>
      </c>
    </row>
    <row r="59" spans="1:15" ht="13" x14ac:dyDescent="0.3">
      <c r="A59" s="96">
        <f t="shared" si="3"/>
        <v>38</v>
      </c>
      <c r="B59" s="99"/>
      <c r="C59" s="104" t="s">
        <v>59</v>
      </c>
      <c r="H59" s="94" t="str">
        <f>"Sum Line "&amp;A48&amp;" to Line "&amp;A58&amp;""</f>
        <v>Sum Line 27 to Line 37</v>
      </c>
      <c r="J59" s="109">
        <f>SUM(J48:J58)</f>
        <v>1039195341.4367033</v>
      </c>
      <c r="L59" s="15">
        <v>1038237940.6420217</v>
      </c>
      <c r="N59" s="15">
        <f t="shared" si="0"/>
        <v>957400.79468166828</v>
      </c>
      <c r="O59" s="15">
        <f t="shared" si="1"/>
        <v>131150.79379200935</v>
      </c>
    </row>
    <row r="60" spans="1:15" ht="13" x14ac:dyDescent="0.3">
      <c r="A60" s="96"/>
      <c r="B60" s="99"/>
      <c r="J60" s="103"/>
      <c r="L60" s="10"/>
      <c r="N60" s="10"/>
      <c r="O60" s="10"/>
    </row>
    <row r="61" spans="1:15" ht="12.75" customHeight="1" x14ac:dyDescent="0.3">
      <c r="A61" s="96">
        <f>A59+1</f>
        <v>39</v>
      </c>
      <c r="B61" s="99"/>
      <c r="C61" s="104" t="s">
        <v>60</v>
      </c>
      <c r="H61" s="94" t="s">
        <v>150</v>
      </c>
      <c r="J61" s="103">
        <v>26714525.602631234</v>
      </c>
      <c r="L61" s="10">
        <v>26714525.602631234</v>
      </c>
      <c r="N61" s="10">
        <f t="shared" si="0"/>
        <v>0</v>
      </c>
      <c r="O61" s="10">
        <f t="shared" si="1"/>
        <v>0</v>
      </c>
    </row>
    <row r="62" spans="1:15" ht="12.75" customHeight="1" x14ac:dyDescent="0.3">
      <c r="A62" s="96" t="s">
        <v>61</v>
      </c>
      <c r="B62" s="99"/>
      <c r="C62" s="104" t="s">
        <v>62</v>
      </c>
      <c r="H62" s="104" t="s">
        <v>63</v>
      </c>
      <c r="J62" s="103">
        <f>-J61</f>
        <v>-26714525.602631234</v>
      </c>
      <c r="L62" s="10">
        <v>-26714525.602631234</v>
      </c>
      <c r="N62" s="10">
        <f t="shared" si="0"/>
        <v>0</v>
      </c>
      <c r="O62" s="10">
        <f t="shared" si="1"/>
        <v>0</v>
      </c>
    </row>
    <row r="63" spans="1:15" ht="13" x14ac:dyDescent="0.3">
      <c r="A63" s="96"/>
      <c r="B63" s="99"/>
      <c r="C63" s="104"/>
      <c r="J63" s="103"/>
      <c r="L63" s="10"/>
      <c r="N63" s="10"/>
      <c r="O63" s="10"/>
    </row>
    <row r="64" spans="1:15" ht="13" x14ac:dyDescent="0.3">
      <c r="A64" s="96">
        <f>A61+1</f>
        <v>40</v>
      </c>
      <c r="B64" s="99"/>
      <c r="C64" s="104" t="s">
        <v>64</v>
      </c>
      <c r="H64" s="94" t="str">
        <f>"Sum of Lines "&amp;A59&amp;" to "&amp;A62&amp;""</f>
        <v>Sum of Lines 38 to 39a</v>
      </c>
      <c r="J64" s="109">
        <f>J59+J61+J62</f>
        <v>1039195341.4367033</v>
      </c>
      <c r="L64" s="15">
        <v>1038237940.6420217</v>
      </c>
      <c r="N64" s="15">
        <f t="shared" si="0"/>
        <v>957400.79468166828</v>
      </c>
      <c r="O64" s="15">
        <f t="shared" si="1"/>
        <v>131150.79379200935</v>
      </c>
    </row>
    <row r="65" spans="1:17" ht="13" x14ac:dyDescent="0.3">
      <c r="A65" s="96"/>
      <c r="B65" s="99"/>
      <c r="C65" s="104"/>
      <c r="J65" s="103"/>
    </row>
    <row r="66" spans="1:17" ht="13.5" thickBot="1" x14ac:dyDescent="0.35">
      <c r="A66" s="96"/>
      <c r="B66" s="95" t="s">
        <v>66</v>
      </c>
      <c r="C66" s="104"/>
      <c r="L66" s="103"/>
      <c r="M66" s="94"/>
      <c r="P66" s="3"/>
      <c r="Q66"/>
    </row>
    <row r="67" spans="1:17" ht="40" thickBot="1" x14ac:dyDescent="0.4">
      <c r="A67" s="98" t="s">
        <v>4</v>
      </c>
      <c r="B67" s="111"/>
      <c r="F67" s="72" t="s">
        <v>163</v>
      </c>
      <c r="G67" s="100" t="s">
        <v>67</v>
      </c>
      <c r="H67" s="59" t="s">
        <v>117</v>
      </c>
      <c r="I67" s="148">
        <f>50/365</f>
        <v>0.13698630136986301</v>
      </c>
      <c r="J67" s="72" t="s">
        <v>124</v>
      </c>
      <c r="K67" s="147"/>
      <c r="L67" s="94"/>
      <c r="M67" s="94"/>
      <c r="P67"/>
      <c r="Q67"/>
    </row>
    <row r="68" spans="1:17" ht="13" x14ac:dyDescent="0.3">
      <c r="A68" s="96">
        <f>A64+1</f>
        <v>41</v>
      </c>
      <c r="B68" s="111"/>
      <c r="D68" s="116" t="s">
        <v>68</v>
      </c>
      <c r="E68" s="109">
        <f>J64</f>
        <v>1039195341.4367033</v>
      </c>
      <c r="F68" s="15">
        <v>1038237940.6420217</v>
      </c>
      <c r="G68" s="94" t="str">
        <f>"Line "&amp;A64&amp;""</f>
        <v>Line 40</v>
      </c>
      <c r="H68" s="15">
        <f>E68-F68</f>
        <v>957400.79468166828</v>
      </c>
      <c r="J68" s="109">
        <f>H68*$I$67</f>
        <v>131150.79379200935</v>
      </c>
      <c r="L68" s="27" t="s">
        <v>69</v>
      </c>
      <c r="M68" s="28"/>
      <c r="N68" s="140"/>
      <c r="O68" s="28"/>
      <c r="P68" s="28"/>
      <c r="Q68"/>
    </row>
    <row r="69" spans="1:17" ht="13" x14ac:dyDescent="0.3">
      <c r="A69" s="96">
        <f>A68+1</f>
        <v>42</v>
      </c>
      <c r="B69" s="111"/>
      <c r="D69" s="116" t="s">
        <v>70</v>
      </c>
      <c r="E69" s="117">
        <v>9.2480778683301876E-3</v>
      </c>
      <c r="F69" s="29">
        <v>9.2480778683301876E-3</v>
      </c>
      <c r="G69" s="94" t="s">
        <v>176</v>
      </c>
      <c r="H69" s="75">
        <f t="shared" ref="H69" si="4">E69-F69</f>
        <v>0</v>
      </c>
      <c r="I69" s="153"/>
      <c r="J69" s="154">
        <f t="shared" ref="J69:J73" si="5">H69*$I$67</f>
        <v>0</v>
      </c>
      <c r="L69" s="30" t="s">
        <v>118</v>
      </c>
      <c r="M69" s="28"/>
      <c r="N69" s="140"/>
      <c r="O69" s="28"/>
      <c r="P69" s="28"/>
      <c r="Q69"/>
    </row>
    <row r="70" spans="1:17" ht="13" x14ac:dyDescent="0.3">
      <c r="A70" s="96">
        <f>A69+1</f>
        <v>43</v>
      </c>
      <c r="B70" s="111"/>
      <c r="D70" s="118" t="s">
        <v>71</v>
      </c>
      <c r="E70" s="109">
        <f>E68*E69</f>
        <v>9610559.4380126093</v>
      </c>
      <c r="F70" s="15">
        <v>9601705.3209121916</v>
      </c>
      <c r="G70" s="94" t="str">
        <f>"Line "&amp;A68&amp;" * Line "&amp;A69&amp;""</f>
        <v>Line 41 * Line 42</v>
      </c>
      <c r="H70" s="15">
        <f>E70-F70</f>
        <v>8854.117100417614</v>
      </c>
      <c r="J70" s="109">
        <f t="shared" si="5"/>
        <v>1212.8927534818649</v>
      </c>
      <c r="L70" s="32">
        <f>E73</f>
        <v>1051023551.6159867</v>
      </c>
      <c r="M70" s="28"/>
      <c r="N70" s="141"/>
      <c r="O70" s="28"/>
      <c r="P70" s="28"/>
      <c r="Q70"/>
    </row>
    <row r="71" spans="1:17" ht="34.5" customHeight="1" x14ac:dyDescent="0.3">
      <c r="A71" s="96">
        <f>A70+1</f>
        <v>44</v>
      </c>
      <c r="B71" s="111"/>
      <c r="D71" s="116" t="s">
        <v>72</v>
      </c>
      <c r="E71" s="117">
        <v>2.1340075853350199E-3</v>
      </c>
      <c r="F71" s="29">
        <v>2.1340075853350199E-3</v>
      </c>
      <c r="G71" s="94" t="s">
        <v>176</v>
      </c>
      <c r="H71" s="75">
        <f>E71-F71</f>
        <v>0</v>
      </c>
      <c r="I71" s="153"/>
      <c r="J71" s="154">
        <f t="shared" si="5"/>
        <v>0</v>
      </c>
      <c r="L71" s="33">
        <v>1050055253.6036466</v>
      </c>
      <c r="M71" s="162" t="s">
        <v>157</v>
      </c>
      <c r="N71" s="163"/>
      <c r="O71" s="163"/>
      <c r="P71" s="151"/>
    </row>
    <row r="72" spans="1:17" ht="13.5" thickBot="1" x14ac:dyDescent="0.35">
      <c r="A72" s="96">
        <f>A71+1</f>
        <v>45</v>
      </c>
      <c r="B72" s="111"/>
      <c r="D72" s="116" t="s">
        <v>73</v>
      </c>
      <c r="E72" s="109">
        <f>E68*E71</f>
        <v>2217650.741270741</v>
      </c>
      <c r="F72" s="15">
        <v>2215607.6407126845</v>
      </c>
      <c r="G72" s="94" t="str">
        <f>"Line "&amp;A68&amp;" * Line "&amp;A71&amp;""</f>
        <v>Line 41 * Line 44</v>
      </c>
      <c r="H72" s="15">
        <f>E72-F72</f>
        <v>2043.1005580564961</v>
      </c>
      <c r="J72" s="109">
        <f t="shared" si="5"/>
        <v>279.87678877486246</v>
      </c>
      <c r="L72" s="34">
        <f>L70-L71</f>
        <v>968298.01234006882</v>
      </c>
      <c r="M72" s="35"/>
      <c r="N72" s="143"/>
      <c r="O72" s="142"/>
      <c r="P72" s="36"/>
      <c r="Q72"/>
    </row>
    <row r="73" spans="1:17" ht="13" x14ac:dyDescent="0.3">
      <c r="A73" s="96">
        <f>A72+1</f>
        <v>46</v>
      </c>
      <c r="B73" s="111"/>
      <c r="D73" s="116" t="s">
        <v>74</v>
      </c>
      <c r="E73" s="109">
        <f>E68+E70+E72</f>
        <v>1051023551.6159867</v>
      </c>
      <c r="F73" s="15">
        <v>1050055253.6036466</v>
      </c>
      <c r="G73" s="94" t="str">
        <f>"L "&amp;A68&amp;" + L "&amp;A70&amp;" + L "&amp;A72&amp;""</f>
        <v>L 41 + L 43 + L 45</v>
      </c>
      <c r="H73" s="15">
        <f>E73-F73</f>
        <v>968298.01234006882</v>
      </c>
      <c r="J73" s="109">
        <f t="shared" si="5"/>
        <v>132643.563334256</v>
      </c>
      <c r="L73" s="94"/>
      <c r="M73" s="94"/>
      <c r="N73" s="143"/>
      <c r="O73" s="142"/>
      <c r="P73" s="36"/>
      <c r="Q73"/>
    </row>
    <row r="74" spans="1:17" ht="13" x14ac:dyDescent="0.3">
      <c r="B74" s="95" t="s">
        <v>75</v>
      </c>
      <c r="D74" s="118"/>
      <c r="E74" s="103"/>
      <c r="H74" s="37"/>
      <c r="N74" s="10"/>
    </row>
    <row r="75" spans="1:17" ht="13" x14ac:dyDescent="0.3">
      <c r="A75" s="96"/>
      <c r="B75" s="104" t="s">
        <v>76</v>
      </c>
      <c r="C75" s="95"/>
      <c r="D75" s="118"/>
      <c r="E75" s="103"/>
      <c r="L75" s="38">
        <v>975511.16557061672</v>
      </c>
      <c r="M75" s="11" t="s">
        <v>158</v>
      </c>
    </row>
    <row r="76" spans="1:17" ht="13" x14ac:dyDescent="0.3">
      <c r="A76" s="96"/>
      <c r="B76" s="104" t="s">
        <v>77</v>
      </c>
      <c r="C76" s="95"/>
      <c r="D76" s="118"/>
      <c r="E76" s="103"/>
      <c r="L76" s="61">
        <v>-7213.153230547905</v>
      </c>
      <c r="M76" s="12" t="s">
        <v>159</v>
      </c>
    </row>
    <row r="77" spans="1:17" ht="13" x14ac:dyDescent="0.3">
      <c r="A77" s="96"/>
      <c r="B77" s="102" t="s">
        <v>78</v>
      </c>
      <c r="C77" s="104"/>
      <c r="D77" s="118"/>
      <c r="E77" s="103"/>
      <c r="L77" s="62">
        <f>SUM(L75:L76)</f>
        <v>968298.01234006882</v>
      </c>
      <c r="M77" s="11" t="s">
        <v>80</v>
      </c>
    </row>
    <row r="78" spans="1:17" ht="13" x14ac:dyDescent="0.3">
      <c r="A78" s="96"/>
      <c r="B78" s="102" t="s">
        <v>79</v>
      </c>
      <c r="D78" s="118"/>
      <c r="E78" s="103"/>
      <c r="L78" s="38"/>
      <c r="M78" s="88"/>
    </row>
    <row r="79" spans="1:17" ht="13" x14ac:dyDescent="0.3">
      <c r="A79" s="96"/>
      <c r="L79" s="61"/>
      <c r="M79" s="11"/>
    </row>
    <row r="80" spans="1:17" ht="13" x14ac:dyDescent="0.3">
      <c r="A80" s="96"/>
      <c r="B80" s="104" t="s">
        <v>81</v>
      </c>
      <c r="L80" s="62"/>
      <c r="M80" s="11"/>
    </row>
    <row r="81" spans="1:14" ht="13" x14ac:dyDescent="0.3">
      <c r="A81" s="96"/>
      <c r="B81" s="104"/>
      <c r="C81" s="104" t="s">
        <v>82</v>
      </c>
      <c r="L81" s="18"/>
      <c r="M81" s="12"/>
      <c r="N81" s="12"/>
    </row>
    <row r="82" spans="1:14" ht="13" x14ac:dyDescent="0.3">
      <c r="A82" s="96"/>
      <c r="B82" s="104"/>
      <c r="J82" s="96" t="s">
        <v>83</v>
      </c>
      <c r="L82" s="10"/>
      <c r="M82" s="11"/>
    </row>
    <row r="83" spans="1:14" ht="13" x14ac:dyDescent="0.3">
      <c r="A83" s="96"/>
      <c r="E83" s="101" t="s">
        <v>84</v>
      </c>
      <c r="F83" s="100" t="s">
        <v>67</v>
      </c>
      <c r="G83" s="101" t="s">
        <v>85</v>
      </c>
      <c r="H83" s="101" t="s">
        <v>86</v>
      </c>
      <c r="J83" s="101" t="s">
        <v>87</v>
      </c>
    </row>
    <row r="84" spans="1:14" ht="13" x14ac:dyDescent="0.3">
      <c r="B84" s="119" t="s">
        <v>88</v>
      </c>
      <c r="C84" s="104" t="s">
        <v>89</v>
      </c>
      <c r="E84" s="120">
        <v>0.10299999999999999</v>
      </c>
      <c r="F84" s="104" t="s">
        <v>90</v>
      </c>
      <c r="G84" s="121">
        <v>43781</v>
      </c>
      <c r="H84" s="121">
        <v>43830</v>
      </c>
      <c r="I84" s="104"/>
      <c r="J84" s="122">
        <v>50</v>
      </c>
      <c r="K84" s="104"/>
    </row>
    <row r="85" spans="1:14" ht="13" x14ac:dyDescent="0.3">
      <c r="B85" s="119" t="s">
        <v>91</v>
      </c>
      <c r="C85" s="104" t="s">
        <v>92</v>
      </c>
      <c r="E85" s="120">
        <v>0.112</v>
      </c>
      <c r="F85" s="104" t="s">
        <v>93</v>
      </c>
      <c r="G85" s="121">
        <v>43466</v>
      </c>
      <c r="H85" s="121">
        <v>43780</v>
      </c>
      <c r="I85" s="104"/>
      <c r="J85" s="122">
        <v>315</v>
      </c>
      <c r="K85" s="104"/>
    </row>
    <row r="86" spans="1:14" ht="13" x14ac:dyDescent="0.3">
      <c r="B86" s="119" t="s">
        <v>94</v>
      </c>
      <c r="C86" s="104"/>
      <c r="E86" s="123"/>
      <c r="F86" s="104"/>
      <c r="G86" s="124"/>
      <c r="H86" s="124"/>
      <c r="I86" s="116" t="s">
        <v>95</v>
      </c>
      <c r="J86" s="125">
        <f>SUM(J84:J85)</f>
        <v>365</v>
      </c>
      <c r="K86" s="104"/>
    </row>
    <row r="87" spans="1:14" ht="13" x14ac:dyDescent="0.3">
      <c r="B87" s="119" t="s">
        <v>96</v>
      </c>
      <c r="C87" s="104" t="s">
        <v>97</v>
      </c>
      <c r="E87" s="126">
        <f>((E84*J84) + (E85* J85)) / J86</f>
        <v>0.11076712328767123</v>
      </c>
      <c r="F87" s="104" t="s">
        <v>98</v>
      </c>
      <c r="H87" s="104"/>
      <c r="I87" s="104"/>
      <c r="J87" s="104"/>
      <c r="K87" s="104"/>
    </row>
    <row r="88" spans="1:14" ht="13" x14ac:dyDescent="0.3">
      <c r="A88" s="96"/>
      <c r="B88" s="104"/>
      <c r="H88" s="104"/>
      <c r="I88" s="104"/>
      <c r="J88" s="104"/>
      <c r="K88" s="104"/>
    </row>
    <row r="89" spans="1:14" ht="13" x14ac:dyDescent="0.3">
      <c r="A89" s="96"/>
      <c r="B89" s="104" t="s">
        <v>99</v>
      </c>
      <c r="H89" s="104"/>
      <c r="I89" s="104"/>
      <c r="J89" s="104"/>
      <c r="K89" s="104"/>
      <c r="L89" s="11"/>
    </row>
    <row r="90" spans="1:14" ht="13" x14ac:dyDescent="0.3">
      <c r="A90" s="96"/>
      <c r="B90" s="104"/>
      <c r="E90" s="100" t="s">
        <v>67</v>
      </c>
      <c r="H90" s="104"/>
      <c r="I90" s="104"/>
      <c r="J90" s="104"/>
      <c r="K90" s="104"/>
      <c r="L90" s="11"/>
    </row>
    <row r="91" spans="1:14" ht="13" x14ac:dyDescent="0.3">
      <c r="B91" s="119" t="s">
        <v>100</v>
      </c>
      <c r="C91" s="104" t="s">
        <v>101</v>
      </c>
      <c r="E91" s="127" t="s">
        <v>119</v>
      </c>
      <c r="F91" s="128"/>
      <c r="G91" s="128"/>
      <c r="H91" s="129"/>
      <c r="I91" s="129"/>
      <c r="J91" s="129"/>
      <c r="K91" s="104"/>
      <c r="L91" s="11"/>
    </row>
    <row r="92" spans="1:14" ht="13" x14ac:dyDescent="0.3">
      <c r="B92" s="119" t="s">
        <v>102</v>
      </c>
      <c r="C92" s="104" t="s">
        <v>103</v>
      </c>
      <c r="E92" s="127" t="s">
        <v>120</v>
      </c>
      <c r="F92" s="128"/>
      <c r="G92" s="128"/>
      <c r="H92" s="129"/>
      <c r="I92" s="129"/>
      <c r="J92" s="129"/>
      <c r="K92" s="104"/>
      <c r="L92" s="11"/>
    </row>
    <row r="93" spans="1:14" x14ac:dyDescent="0.25">
      <c r="C93" s="104"/>
      <c r="E93" s="124"/>
      <c r="I93" s="104"/>
      <c r="J93" s="104"/>
      <c r="K93" s="104"/>
      <c r="L93" s="11"/>
    </row>
    <row r="94" spans="1:14" ht="13" x14ac:dyDescent="0.3">
      <c r="E94" s="101" t="s">
        <v>84</v>
      </c>
      <c r="F94" s="100" t="s">
        <v>67</v>
      </c>
      <c r="H94" s="104"/>
      <c r="I94" s="104"/>
      <c r="L94" s="11"/>
    </row>
    <row r="95" spans="1:14" ht="13" x14ac:dyDescent="0.3">
      <c r="B95" s="119" t="s">
        <v>104</v>
      </c>
      <c r="C95" s="104" t="s">
        <v>105</v>
      </c>
      <c r="D95" s="104"/>
      <c r="E95" s="130">
        <v>2.0626966592527701E-2</v>
      </c>
      <c r="F95" s="94" t="s">
        <v>173</v>
      </c>
      <c r="H95" s="104"/>
      <c r="I95" s="104"/>
      <c r="L95" s="11"/>
    </row>
    <row r="96" spans="1:14" ht="13" x14ac:dyDescent="0.3">
      <c r="B96" s="119" t="s">
        <v>106</v>
      </c>
      <c r="C96" s="104" t="s">
        <v>107</v>
      </c>
      <c r="E96" s="130">
        <v>4.1703636316806555E-3</v>
      </c>
      <c r="F96" s="94" t="s">
        <v>174</v>
      </c>
      <c r="H96" s="104"/>
      <c r="I96" s="104"/>
      <c r="L96" s="11"/>
    </row>
    <row r="97" spans="1:12" ht="13" x14ac:dyDescent="0.3">
      <c r="B97" s="119" t="s">
        <v>108</v>
      </c>
      <c r="C97" s="104" t="s">
        <v>109</v>
      </c>
      <c r="E97" s="131">
        <v>5.2614383561643829E-2</v>
      </c>
      <c r="F97" s="94" t="s">
        <v>175</v>
      </c>
      <c r="G97" s="104"/>
      <c r="H97" s="104"/>
      <c r="L97" s="11"/>
    </row>
    <row r="98" spans="1:12" ht="13" x14ac:dyDescent="0.3">
      <c r="B98" s="96" t="s">
        <v>110</v>
      </c>
      <c r="C98" s="106" t="s">
        <v>35</v>
      </c>
      <c r="E98" s="132">
        <f>SUM(E95:E97)</f>
        <v>7.7411713785852182E-2</v>
      </c>
      <c r="F98" s="103" t="str">
        <f>"Sum of Lines "&amp;B95&amp;" to "&amp;B97&amp;""</f>
        <v>Sum of Lines g to i</v>
      </c>
      <c r="G98" s="125"/>
      <c r="J98" s="133"/>
      <c r="L98" s="11"/>
    </row>
    <row r="99" spans="1:12" ht="13" x14ac:dyDescent="0.3">
      <c r="A99" s="96"/>
      <c r="C99" s="49"/>
      <c r="D99" s="50"/>
      <c r="E99" s="103"/>
      <c r="F99" s="103"/>
      <c r="G99" s="125"/>
      <c r="H99" s="103"/>
      <c r="J99" s="133"/>
    </row>
    <row r="100" spans="1:12" ht="13" x14ac:dyDescent="0.3">
      <c r="A100" s="96"/>
      <c r="B100" s="104" t="s">
        <v>111</v>
      </c>
    </row>
    <row r="101" spans="1:12" ht="13" x14ac:dyDescent="0.3">
      <c r="A101" s="96"/>
    </row>
    <row r="102" spans="1:12" ht="13" x14ac:dyDescent="0.3">
      <c r="A102" s="96"/>
      <c r="E102" s="101" t="s">
        <v>84</v>
      </c>
      <c r="F102" s="100" t="s">
        <v>67</v>
      </c>
    </row>
    <row r="103" spans="1:12" ht="13" x14ac:dyDescent="0.3">
      <c r="B103" s="119" t="s">
        <v>112</v>
      </c>
      <c r="E103" s="130">
        <f>E96+E97</f>
        <v>5.6784747193324485E-2</v>
      </c>
      <c r="F103" s="103" t="str">
        <f>"Sum of Lines "&amp;B96&amp;" to "&amp;B97&amp;""</f>
        <v>Sum of Lines h to i</v>
      </c>
    </row>
    <row r="104" spans="1:12" ht="13" x14ac:dyDescent="0.3">
      <c r="A104" s="96"/>
      <c r="E104" s="113"/>
      <c r="F104" s="103"/>
    </row>
    <row r="105" spans="1:12" ht="13" x14ac:dyDescent="0.3">
      <c r="A105" s="96"/>
      <c r="B105" s="98" t="s">
        <v>113</v>
      </c>
      <c r="E105" s="125"/>
      <c r="F105" s="125"/>
      <c r="G105" s="125"/>
      <c r="H105" s="103"/>
    </row>
    <row r="106" spans="1:12" ht="13" x14ac:dyDescent="0.3">
      <c r="A106" s="96"/>
      <c r="B106" s="104" t="s">
        <v>114</v>
      </c>
    </row>
    <row r="107" spans="1:12" ht="13" x14ac:dyDescent="0.3">
      <c r="A107" s="96"/>
      <c r="B107" s="106" t="s">
        <v>121</v>
      </c>
      <c r="D107" s="96"/>
      <c r="E107" s="96"/>
      <c r="F107" s="96"/>
      <c r="G107" s="96"/>
      <c r="H107" s="96"/>
    </row>
    <row r="108" spans="1:12" ht="13" x14ac:dyDescent="0.3">
      <c r="A108" s="96"/>
      <c r="B108" s="102"/>
      <c r="D108" s="96"/>
      <c r="E108" s="96"/>
      <c r="F108" s="96"/>
      <c r="G108" s="96"/>
      <c r="H108" s="96"/>
    </row>
    <row r="109" spans="1:12" ht="13" x14ac:dyDescent="0.3">
      <c r="A109" s="96"/>
      <c r="C109" s="51"/>
      <c r="D109" s="51"/>
      <c r="E109" s="101"/>
      <c r="F109" s="101"/>
      <c r="G109" s="101"/>
      <c r="H109" s="101"/>
    </row>
    <row r="110" spans="1:12" ht="13" x14ac:dyDescent="0.3">
      <c r="A110" s="96"/>
    </row>
    <row r="111" spans="1:12" ht="13" x14ac:dyDescent="0.3">
      <c r="A111" s="96"/>
    </row>
    <row r="112" spans="1:12" ht="13" x14ac:dyDescent="0.3">
      <c r="A112" s="96"/>
    </row>
    <row r="113" spans="1:10" ht="13" x14ac:dyDescent="0.3">
      <c r="A113" s="96"/>
      <c r="C113" s="49"/>
      <c r="E113" s="103"/>
      <c r="F113" s="103"/>
      <c r="H113" s="103"/>
      <c r="J113" s="133"/>
    </row>
    <row r="114" spans="1:10" ht="13" x14ac:dyDescent="0.3">
      <c r="A114" s="96"/>
      <c r="C114" s="49"/>
      <c r="E114" s="103"/>
      <c r="F114" s="103"/>
      <c r="H114" s="103"/>
      <c r="J114" s="133"/>
    </row>
    <row r="115" spans="1:10" ht="13" x14ac:dyDescent="0.3">
      <c r="A115" s="98"/>
      <c r="C115" s="49"/>
      <c r="E115" s="103"/>
      <c r="F115" s="103"/>
      <c r="H115" s="103"/>
      <c r="J115" s="133"/>
    </row>
    <row r="116" spans="1:10" ht="13" x14ac:dyDescent="0.3">
      <c r="A116" s="96"/>
      <c r="D116" s="52"/>
      <c r="E116" s="103"/>
      <c r="F116" s="103"/>
      <c r="G116" s="104"/>
      <c r="H116" s="103"/>
      <c r="J116" s="133"/>
    </row>
    <row r="117" spans="1:10" ht="13" x14ac:dyDescent="0.3">
      <c r="A117" s="96"/>
      <c r="C117" s="49"/>
      <c r="D117" s="116"/>
      <c r="E117" s="108"/>
      <c r="F117" s="103"/>
      <c r="G117" s="104"/>
      <c r="H117" s="103"/>
      <c r="J117" s="133"/>
    </row>
    <row r="118" spans="1:10" ht="13" x14ac:dyDescent="0.3">
      <c r="A118" s="96"/>
      <c r="C118" s="49"/>
      <c r="D118" s="116"/>
      <c r="E118" s="103"/>
      <c r="F118" s="103"/>
      <c r="G118" s="104"/>
      <c r="H118" s="103"/>
      <c r="J118" s="133"/>
    </row>
    <row r="119" spans="1:10" ht="13" x14ac:dyDescent="0.3">
      <c r="A119" s="96"/>
    </row>
    <row r="120" spans="1:10" ht="13" x14ac:dyDescent="0.3">
      <c r="A120" s="96"/>
      <c r="B120" s="93"/>
    </row>
    <row r="121" spans="1:10" ht="13" x14ac:dyDescent="0.3">
      <c r="A121" s="96"/>
    </row>
    <row r="122" spans="1:10" ht="13" x14ac:dyDescent="0.3">
      <c r="A122" s="96"/>
    </row>
    <row r="123" spans="1:10" ht="13" x14ac:dyDescent="0.3">
      <c r="A123" s="96"/>
      <c r="F123" s="96"/>
    </row>
    <row r="124" spans="1:10" ht="13" x14ac:dyDescent="0.3">
      <c r="A124" s="96"/>
      <c r="F124" s="96"/>
    </row>
    <row r="125" spans="1:10" ht="13" x14ac:dyDescent="0.3">
      <c r="A125" s="96"/>
      <c r="D125" s="96"/>
      <c r="E125" s="96"/>
      <c r="F125" s="96"/>
      <c r="H125" s="96"/>
    </row>
    <row r="126" spans="1:10" ht="13" x14ac:dyDescent="0.3">
      <c r="A126" s="96"/>
      <c r="D126" s="96"/>
      <c r="E126" s="96"/>
      <c r="F126" s="96"/>
      <c r="G126" s="96"/>
      <c r="H126" s="119"/>
    </row>
    <row r="127" spans="1:10" ht="13" x14ac:dyDescent="0.3">
      <c r="A127" s="98"/>
      <c r="C127" s="51"/>
      <c r="D127" s="51"/>
      <c r="E127" s="101"/>
      <c r="F127" s="134"/>
      <c r="G127" s="101"/>
      <c r="H127" s="119"/>
    </row>
    <row r="128" spans="1:10" ht="13" x14ac:dyDescent="0.3">
      <c r="A128" s="96"/>
      <c r="C128" s="49"/>
      <c r="D128" s="50"/>
      <c r="E128" s="103"/>
      <c r="F128" s="103"/>
      <c r="G128" s="126"/>
      <c r="H128" s="103"/>
    </row>
    <row r="129" spans="1:8" ht="13" x14ac:dyDescent="0.3">
      <c r="A129" s="96"/>
      <c r="C129" s="49"/>
      <c r="D129" s="50"/>
      <c r="E129" s="103"/>
      <c r="F129" s="103"/>
      <c r="G129" s="126"/>
      <c r="H129" s="103"/>
    </row>
    <row r="130" spans="1:8" ht="13" x14ac:dyDescent="0.3">
      <c r="A130" s="96"/>
      <c r="C130" s="49"/>
      <c r="D130" s="50"/>
      <c r="E130" s="103"/>
      <c r="F130" s="103"/>
      <c r="G130" s="126"/>
      <c r="H130" s="103"/>
    </row>
    <row r="131" spans="1:8" ht="13" x14ac:dyDescent="0.3">
      <c r="A131" s="96"/>
      <c r="C131" s="49"/>
      <c r="D131" s="50"/>
      <c r="E131" s="103"/>
      <c r="F131" s="103"/>
      <c r="G131" s="126"/>
      <c r="H131" s="103"/>
    </row>
    <row r="132" spans="1:8" ht="13" x14ac:dyDescent="0.3">
      <c r="A132" s="96"/>
      <c r="C132" s="49"/>
      <c r="D132" s="50"/>
      <c r="E132" s="103"/>
      <c r="F132" s="103"/>
      <c r="G132" s="126"/>
      <c r="H132" s="103"/>
    </row>
    <row r="133" spans="1:8" ht="13" x14ac:dyDescent="0.3">
      <c r="A133" s="96"/>
      <c r="C133" s="49"/>
      <c r="D133" s="50"/>
      <c r="E133" s="103"/>
      <c r="F133" s="103"/>
      <c r="G133" s="126"/>
      <c r="H133" s="103"/>
    </row>
    <row r="134" spans="1:8" ht="13" x14ac:dyDescent="0.3">
      <c r="A134" s="96"/>
      <c r="C134" s="49"/>
      <c r="D134" s="50"/>
      <c r="E134" s="103"/>
      <c r="F134" s="103"/>
      <c r="G134" s="126"/>
      <c r="H134" s="103"/>
    </row>
    <row r="135" spans="1:8" ht="13" x14ac:dyDescent="0.3">
      <c r="A135" s="96"/>
      <c r="C135" s="49"/>
      <c r="D135" s="50"/>
      <c r="E135" s="103"/>
      <c r="F135" s="103"/>
      <c r="G135" s="126"/>
      <c r="H135" s="103"/>
    </row>
    <row r="136" spans="1:8" ht="13" x14ac:dyDescent="0.3">
      <c r="A136" s="96"/>
      <c r="C136" s="49"/>
      <c r="D136" s="50"/>
      <c r="E136" s="103"/>
      <c r="F136" s="103"/>
      <c r="G136" s="126"/>
      <c r="H136" s="103"/>
    </row>
    <row r="137" spans="1:8" ht="13" x14ac:dyDescent="0.3">
      <c r="A137" s="96"/>
      <c r="C137" s="49"/>
      <c r="D137" s="50"/>
      <c r="E137" s="103"/>
      <c r="F137" s="103"/>
      <c r="G137" s="126"/>
      <c r="H137" s="103"/>
    </row>
    <row r="138" spans="1:8" ht="13" x14ac:dyDescent="0.3">
      <c r="A138" s="96"/>
      <c r="C138" s="49"/>
      <c r="D138" s="50"/>
      <c r="E138" s="103"/>
      <c r="F138" s="103"/>
      <c r="G138" s="126"/>
      <c r="H138" s="103"/>
    </row>
    <row r="139" spans="1:8" ht="13" x14ac:dyDescent="0.3">
      <c r="A139" s="96"/>
      <c r="C139" s="49"/>
      <c r="D139" s="50"/>
      <c r="E139" s="103"/>
      <c r="F139" s="103"/>
      <c r="G139" s="126"/>
      <c r="H139" s="108"/>
    </row>
    <row r="140" spans="1:8" ht="13" x14ac:dyDescent="0.3">
      <c r="A140" s="96"/>
      <c r="H140" s="103"/>
    </row>
    <row r="141" spans="1:8" ht="13" x14ac:dyDescent="0.3">
      <c r="A141" s="96"/>
      <c r="C141" s="49"/>
      <c r="D141" s="50"/>
      <c r="F141" s="135"/>
      <c r="G141" s="126"/>
      <c r="H141" s="135"/>
    </row>
    <row r="142" spans="1:8" ht="13" x14ac:dyDescent="0.3">
      <c r="A142" s="96"/>
      <c r="B142" s="93"/>
      <c r="C142" s="49"/>
      <c r="D142" s="50"/>
      <c r="F142" s="135"/>
      <c r="G142" s="126"/>
      <c r="H142" s="135"/>
    </row>
    <row r="143" spans="1:8" ht="13" x14ac:dyDescent="0.3">
      <c r="A143" s="98"/>
      <c r="B143" s="93"/>
      <c r="C143" s="49"/>
      <c r="D143" s="50"/>
      <c r="F143" s="135"/>
      <c r="G143" s="126"/>
      <c r="H143" s="135"/>
    </row>
    <row r="144" spans="1:8" ht="13" x14ac:dyDescent="0.3">
      <c r="A144" s="96"/>
      <c r="C144" s="49"/>
      <c r="D144" s="55"/>
      <c r="E144" s="103"/>
      <c r="F144" s="136"/>
      <c r="G144" s="126"/>
      <c r="H144" s="135"/>
    </row>
    <row r="145" spans="1:8" ht="13" x14ac:dyDescent="0.3">
      <c r="A145" s="96"/>
      <c r="C145" s="49"/>
      <c r="D145" s="118"/>
      <c r="E145" s="103"/>
      <c r="F145" s="136"/>
      <c r="G145" s="126"/>
      <c r="H145" s="135"/>
    </row>
    <row r="146" spans="1:8" ht="13" x14ac:dyDescent="0.3">
      <c r="A146" s="96"/>
      <c r="C146" s="49"/>
      <c r="D146" s="118"/>
      <c r="E146" s="108"/>
      <c r="F146" s="136"/>
      <c r="G146" s="126"/>
      <c r="H146" s="135"/>
    </row>
    <row r="147" spans="1:8" ht="13" x14ac:dyDescent="0.3">
      <c r="A147" s="96"/>
      <c r="C147" s="49"/>
      <c r="D147" s="55"/>
      <c r="E147" s="103"/>
      <c r="F147" s="135"/>
      <c r="G147" s="126"/>
      <c r="H147" s="135"/>
    </row>
    <row r="148" spans="1:8" ht="13" x14ac:dyDescent="0.3">
      <c r="A148" s="96"/>
      <c r="C148" s="49"/>
      <c r="D148" s="50"/>
      <c r="F148" s="135"/>
      <c r="G148" s="126"/>
      <c r="H148" s="135"/>
    </row>
    <row r="149" spans="1:8" ht="13" x14ac:dyDescent="0.3">
      <c r="A149" s="96"/>
    </row>
    <row r="150" spans="1:8" ht="13" x14ac:dyDescent="0.3">
      <c r="A150" s="96"/>
    </row>
    <row r="151" spans="1:8" ht="13" x14ac:dyDescent="0.3">
      <c r="A151" s="96"/>
    </row>
    <row r="152" spans="1:8" ht="13" x14ac:dyDescent="0.3">
      <c r="A152" s="96"/>
      <c r="B152" s="93"/>
    </row>
    <row r="153" spans="1:8" ht="13" x14ac:dyDescent="0.3">
      <c r="A153" s="96"/>
      <c r="B153" s="104"/>
    </row>
    <row r="154" spans="1:8" ht="13" x14ac:dyDescent="0.3">
      <c r="A154" s="96"/>
      <c r="B154" s="104"/>
    </row>
    <row r="155" spans="1:8" ht="13" x14ac:dyDescent="0.3">
      <c r="A155" s="96"/>
      <c r="B155" s="104"/>
    </row>
    <row r="156" spans="1:8" ht="13" x14ac:dyDescent="0.3">
      <c r="A156" s="96"/>
    </row>
    <row r="157" spans="1:8" ht="13" x14ac:dyDescent="0.3">
      <c r="A157" s="96"/>
      <c r="B157" s="93"/>
    </row>
    <row r="158" spans="1:8" ht="13" x14ac:dyDescent="0.3">
      <c r="A158" s="96"/>
    </row>
    <row r="159" spans="1:8" ht="13" x14ac:dyDescent="0.3">
      <c r="A159" s="98"/>
      <c r="C159" s="51"/>
      <c r="D159" s="101"/>
    </row>
    <row r="160" spans="1:8" ht="13" x14ac:dyDescent="0.3">
      <c r="A160" s="96"/>
      <c r="C160" s="49"/>
      <c r="D160" s="137"/>
      <c r="F160" s="113"/>
    </row>
    <row r="161" spans="1:6" ht="13" x14ac:dyDescent="0.3">
      <c r="A161" s="96"/>
      <c r="C161" s="49"/>
      <c r="D161" s="137"/>
      <c r="F161" s="113"/>
    </row>
    <row r="162" spans="1:6" ht="13" x14ac:dyDescent="0.3">
      <c r="A162" s="96"/>
      <c r="C162" s="49"/>
      <c r="D162" s="137"/>
      <c r="F162" s="113"/>
    </row>
    <row r="163" spans="1:6" ht="13" x14ac:dyDescent="0.3">
      <c r="A163" s="96"/>
      <c r="C163" s="49"/>
      <c r="D163" s="137"/>
      <c r="F163" s="113"/>
    </row>
    <row r="164" spans="1:6" ht="13" x14ac:dyDescent="0.3">
      <c r="A164" s="96"/>
      <c r="C164" s="49"/>
      <c r="D164" s="137"/>
      <c r="F164" s="113"/>
    </row>
    <row r="165" spans="1:6" ht="13" x14ac:dyDescent="0.3">
      <c r="A165" s="96"/>
      <c r="C165" s="49"/>
      <c r="D165" s="137"/>
      <c r="F165" s="113"/>
    </row>
    <row r="166" spans="1:6" ht="13" x14ac:dyDescent="0.3">
      <c r="A166" s="96"/>
      <c r="C166" s="49"/>
      <c r="D166" s="137"/>
      <c r="F166" s="113"/>
    </row>
    <row r="167" spans="1:6" ht="13" x14ac:dyDescent="0.3">
      <c r="A167" s="96"/>
      <c r="C167" s="49"/>
      <c r="D167" s="137"/>
      <c r="F167" s="113"/>
    </row>
    <row r="168" spans="1:6" ht="13" x14ac:dyDescent="0.3">
      <c r="A168" s="96"/>
      <c r="C168" s="49"/>
      <c r="D168" s="137"/>
      <c r="F168" s="113"/>
    </row>
    <row r="169" spans="1:6" ht="13" x14ac:dyDescent="0.3">
      <c r="A169" s="96"/>
      <c r="C169" s="49"/>
      <c r="D169" s="137"/>
      <c r="F169" s="113"/>
    </row>
    <row r="170" spans="1:6" ht="13" x14ac:dyDescent="0.3">
      <c r="A170" s="96"/>
      <c r="C170" s="49"/>
      <c r="D170" s="137"/>
      <c r="F170" s="113"/>
    </row>
    <row r="171" spans="1:6" ht="13" x14ac:dyDescent="0.3">
      <c r="A171" s="96"/>
      <c r="C171" s="49"/>
      <c r="D171" s="138"/>
      <c r="F171" s="139"/>
    </row>
    <row r="172" spans="1:6" ht="13" x14ac:dyDescent="0.3">
      <c r="A172" s="96"/>
      <c r="C172" s="52"/>
      <c r="D172" s="137"/>
    </row>
  </sheetData>
  <mergeCells count="1">
    <mergeCell ref="M71:O71"/>
  </mergeCells>
  <pageMargins left="0.75" right="0.75" top="1" bottom="1" header="0.5" footer="0.5"/>
  <pageSetup scale="65" orientation="landscape" cellComments="asDisplayed" r:id="rId1"/>
  <headerFooter alignWithMargins="0">
    <oddHeader>&amp;CSchedule 4
True Up TRR
(Revised 2019 TO2021 True Up TRR)&amp;RAmended TO2021 Annual Update 
Attachment 7
Calculation of the True Up TRR Variance</oddHeader>
    <oddFooter>&amp;R&amp;A</oddFooter>
  </headerFooter>
  <rowBreaks count="4" manualBreakCount="4">
    <brk id="45" max="16383" man="1"/>
    <brk id="73" max="16383" man="1"/>
    <brk id="119" max="9" man="1"/>
    <brk id="1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BE513-DE69-4694-A22E-7BE2639C0DE8}">
  <dimension ref="A1:P172"/>
  <sheetViews>
    <sheetView zoomScaleNormal="100" zoomScalePageLayoutView="80" workbookViewId="0">
      <selection activeCell="H6" sqref="H6"/>
    </sheetView>
  </sheetViews>
  <sheetFormatPr defaultRowHeight="12.5" x14ac:dyDescent="0.25"/>
  <cols>
    <col min="1" max="2" width="4.54296875" customWidth="1"/>
    <col min="3" max="3" width="18.54296875" customWidth="1"/>
    <col min="4" max="4" width="10.453125" bestFit="1" customWidth="1"/>
    <col min="5" max="7" width="15.54296875" customWidth="1"/>
    <col min="8" max="8" width="24.54296875" customWidth="1"/>
    <col min="9" max="9" width="10.6328125" customWidth="1"/>
    <col min="10" max="10" width="15.54296875" customWidth="1"/>
    <col min="11" max="11" width="2.36328125" customWidth="1"/>
    <col min="12" max="12" width="18" customWidth="1"/>
    <col min="13" max="13" width="2.08984375" customWidth="1"/>
    <col min="14" max="14" width="15.453125" customWidth="1"/>
    <col min="15" max="15" width="11.1796875" customWidth="1"/>
  </cols>
  <sheetData>
    <row r="1" spans="1:15" ht="13" x14ac:dyDescent="0.3">
      <c r="A1" s="1" t="s">
        <v>0</v>
      </c>
    </row>
    <row r="2" spans="1:15" ht="13" thickBot="1" x14ac:dyDescent="0.3"/>
    <row r="3" spans="1:15" ht="22" customHeight="1" thickBot="1" x14ac:dyDescent="0.4">
      <c r="B3" s="2" t="s">
        <v>1</v>
      </c>
      <c r="L3" s="3"/>
      <c r="O3" s="144">
        <f>315/365</f>
        <v>0.86301369863013699</v>
      </c>
    </row>
    <row r="4" spans="1:15" ht="13" x14ac:dyDescent="0.3">
      <c r="B4" s="4"/>
      <c r="F4" s="3" t="s">
        <v>2</v>
      </c>
      <c r="G4" s="3"/>
      <c r="H4" s="3" t="s">
        <v>3</v>
      </c>
      <c r="L4" s="3"/>
      <c r="N4" s="3"/>
    </row>
    <row r="5" spans="1:15" ht="52" x14ac:dyDescent="0.3">
      <c r="A5" s="5" t="s">
        <v>4</v>
      </c>
      <c r="B5" s="6"/>
      <c r="C5" s="7" t="s">
        <v>5</v>
      </c>
      <c r="F5" s="8" t="s">
        <v>6</v>
      </c>
      <c r="G5" s="8" t="s">
        <v>7</v>
      </c>
      <c r="H5" s="8" t="s">
        <v>8</v>
      </c>
      <c r="J5" s="8" t="s">
        <v>9</v>
      </c>
      <c r="L5" s="71" t="s">
        <v>164</v>
      </c>
      <c r="N5" s="8" t="s">
        <v>116</v>
      </c>
      <c r="O5" s="71" t="s">
        <v>122</v>
      </c>
    </row>
    <row r="6" spans="1:15" ht="13" x14ac:dyDescent="0.3">
      <c r="A6" s="3">
        <v>1</v>
      </c>
      <c r="C6" s="9" t="s">
        <v>10</v>
      </c>
      <c r="F6" t="s">
        <v>11</v>
      </c>
      <c r="H6" s="9" t="s">
        <v>125</v>
      </c>
      <c r="J6" s="10">
        <v>8939630709.3337479</v>
      </c>
      <c r="L6" s="10">
        <v>8939630709.3337479</v>
      </c>
      <c r="N6" s="10">
        <f>J6-L6</f>
        <v>0</v>
      </c>
      <c r="O6" s="10">
        <f>N6*$O$3</f>
        <v>0</v>
      </c>
    </row>
    <row r="7" spans="1:15" ht="13" x14ac:dyDescent="0.3">
      <c r="A7" s="3">
        <f>A6+1</f>
        <v>2</v>
      </c>
      <c r="C7" s="9" t="s">
        <v>12</v>
      </c>
      <c r="F7" t="s">
        <v>13</v>
      </c>
      <c r="H7" s="9" t="s">
        <v>126</v>
      </c>
      <c r="J7" s="10">
        <v>289044062.07088608</v>
      </c>
      <c r="L7" s="10">
        <v>289044062.07088608</v>
      </c>
      <c r="N7" s="10">
        <f t="shared" ref="N7:N9" si="0">J7-L7</f>
        <v>0</v>
      </c>
      <c r="O7" s="10">
        <f t="shared" ref="O7:O64" si="1">N7*$O$3</f>
        <v>0</v>
      </c>
    </row>
    <row r="8" spans="1:15" ht="13" x14ac:dyDescent="0.3">
      <c r="A8" s="3">
        <f>A7+1</f>
        <v>3</v>
      </c>
      <c r="C8" s="9" t="s">
        <v>14</v>
      </c>
      <c r="F8" t="s">
        <v>13</v>
      </c>
      <c r="H8" t="s">
        <v>127</v>
      </c>
      <c r="J8" s="10">
        <v>9942155</v>
      </c>
      <c r="L8" s="10">
        <v>9942155</v>
      </c>
      <c r="N8" s="10">
        <f t="shared" si="0"/>
        <v>0</v>
      </c>
      <c r="O8" s="10">
        <f t="shared" si="1"/>
        <v>0</v>
      </c>
    </row>
    <row r="9" spans="1:15" ht="13" x14ac:dyDescent="0.3">
      <c r="A9" s="3">
        <f>A8+1</f>
        <v>4</v>
      </c>
      <c r="C9" s="9" t="s">
        <v>15</v>
      </c>
      <c r="F9" t="s">
        <v>13</v>
      </c>
      <c r="H9" s="11" t="s">
        <v>128</v>
      </c>
      <c r="J9" s="10">
        <v>0</v>
      </c>
      <c r="L9" s="10">
        <v>0</v>
      </c>
      <c r="N9" s="10">
        <f t="shared" si="0"/>
        <v>0</v>
      </c>
      <c r="O9" s="10">
        <f t="shared" si="1"/>
        <v>0</v>
      </c>
    </row>
    <row r="10" spans="1:15" ht="13" x14ac:dyDescent="0.3">
      <c r="A10" s="3"/>
      <c r="C10" s="9"/>
      <c r="J10" s="10"/>
      <c r="L10" s="10"/>
      <c r="N10" s="10"/>
      <c r="O10" s="10"/>
    </row>
    <row r="11" spans="1:15" ht="13" x14ac:dyDescent="0.3">
      <c r="A11" s="3"/>
      <c r="C11" s="12" t="s">
        <v>16</v>
      </c>
      <c r="J11" s="10"/>
      <c r="L11" s="10"/>
      <c r="N11" s="10"/>
      <c r="O11" s="10"/>
    </row>
    <row r="12" spans="1:15" ht="13" x14ac:dyDescent="0.3">
      <c r="A12" s="3">
        <f>A9+1</f>
        <v>5</v>
      </c>
      <c r="C12" s="13" t="s">
        <v>17</v>
      </c>
      <c r="F12" t="s">
        <v>11</v>
      </c>
      <c r="H12" s="9" t="s">
        <v>129</v>
      </c>
      <c r="J12" s="10">
        <v>21481204.872946855</v>
      </c>
      <c r="L12" s="10">
        <v>21481204.872946855</v>
      </c>
      <c r="N12" s="10">
        <f>J12-L12</f>
        <v>0</v>
      </c>
      <c r="O12" s="10">
        <f t="shared" si="1"/>
        <v>0</v>
      </c>
    </row>
    <row r="13" spans="1:15" ht="13" x14ac:dyDescent="0.3">
      <c r="A13" s="3">
        <f>A12+1</f>
        <v>6</v>
      </c>
      <c r="C13" s="6" t="s">
        <v>18</v>
      </c>
      <c r="F13" t="s">
        <v>11</v>
      </c>
      <c r="H13" s="9" t="s">
        <v>130</v>
      </c>
      <c r="J13" s="10">
        <v>21290573.843281552</v>
      </c>
      <c r="L13" s="10">
        <v>21290573.843281552</v>
      </c>
      <c r="N13" s="10">
        <f t="shared" ref="N13:N15" si="2">J13-L13</f>
        <v>0</v>
      </c>
      <c r="O13" s="10">
        <f t="shared" si="1"/>
        <v>0</v>
      </c>
    </row>
    <row r="14" spans="1:15" ht="13" x14ac:dyDescent="0.3">
      <c r="A14" s="3">
        <f>A13+1</f>
        <v>7</v>
      </c>
      <c r="C14" s="13" t="s">
        <v>19</v>
      </c>
      <c r="F14" s="11" t="s">
        <v>20</v>
      </c>
      <c r="H14" t="s">
        <v>131</v>
      </c>
      <c r="J14" s="14">
        <v>25205457.593812514</v>
      </c>
      <c r="L14" s="14">
        <v>25087228.63720531</v>
      </c>
      <c r="N14" s="14">
        <f t="shared" si="2"/>
        <v>118228.95660720393</v>
      </c>
      <c r="O14" s="14">
        <f t="shared" si="1"/>
        <v>102033.20912676504</v>
      </c>
    </row>
    <row r="15" spans="1:15" ht="13" x14ac:dyDescent="0.3">
      <c r="A15" s="3">
        <f>A14+1</f>
        <v>8</v>
      </c>
      <c r="C15" s="13" t="s">
        <v>21</v>
      </c>
      <c r="H15" t="str">
        <f>"Line "&amp;A12&amp;" + Line "&amp;A13&amp;" + Line "&amp;A14&amp;""</f>
        <v>Line 5 + Line 6 + Line 7</v>
      </c>
      <c r="J15" s="15">
        <f>SUM(J12:J14)</f>
        <v>67977236.310040921</v>
      </c>
      <c r="L15" s="15">
        <v>67859007.353433728</v>
      </c>
      <c r="N15" s="15">
        <f t="shared" si="2"/>
        <v>118228.95660719275</v>
      </c>
      <c r="O15" s="15">
        <f t="shared" si="1"/>
        <v>102033.20912675539</v>
      </c>
    </row>
    <row r="16" spans="1:15" ht="13" x14ac:dyDescent="0.3">
      <c r="A16" s="3"/>
      <c r="C16" s="13"/>
      <c r="J16" s="10"/>
      <c r="L16" s="10"/>
      <c r="N16" s="10"/>
      <c r="O16" s="10"/>
    </row>
    <row r="17" spans="1:15" ht="13" x14ac:dyDescent="0.3">
      <c r="A17" s="3"/>
      <c r="C17" s="16" t="s">
        <v>22</v>
      </c>
      <c r="J17" s="10"/>
      <c r="L17" s="10"/>
      <c r="N17" s="10"/>
      <c r="O17" s="10"/>
    </row>
    <row r="18" spans="1:15" ht="13" x14ac:dyDescent="0.3">
      <c r="A18" s="3">
        <f>A15+1</f>
        <v>9</v>
      </c>
      <c r="C18" s="13" t="s">
        <v>23</v>
      </c>
      <c r="F18" t="s">
        <v>11</v>
      </c>
      <c r="G18" t="s">
        <v>24</v>
      </c>
      <c r="H18" s="9" t="s">
        <v>144</v>
      </c>
      <c r="J18" s="10">
        <v>-1839774172.2805853</v>
      </c>
      <c r="L18" s="10">
        <v>-1839774172.2805853</v>
      </c>
      <c r="N18" s="10">
        <f>J18-L18</f>
        <v>0</v>
      </c>
      <c r="O18" s="10">
        <f t="shared" si="1"/>
        <v>0</v>
      </c>
    </row>
    <row r="19" spans="1:15" ht="13" x14ac:dyDescent="0.3">
      <c r="A19" s="3">
        <f>A18+1</f>
        <v>10</v>
      </c>
      <c r="C19" s="13" t="s">
        <v>25</v>
      </c>
      <c r="F19" t="s">
        <v>13</v>
      </c>
      <c r="G19" t="s">
        <v>24</v>
      </c>
      <c r="H19" s="9" t="s">
        <v>145</v>
      </c>
      <c r="J19" s="10">
        <v>0</v>
      </c>
      <c r="L19" s="10">
        <v>0</v>
      </c>
      <c r="N19" s="10">
        <f t="shared" ref="N19:N21" si="3">J19-L19</f>
        <v>0</v>
      </c>
      <c r="O19" s="10">
        <f t="shared" si="1"/>
        <v>0</v>
      </c>
    </row>
    <row r="20" spans="1:15" ht="13" x14ac:dyDescent="0.3">
      <c r="A20" s="3">
        <f>A19+1</f>
        <v>11</v>
      </c>
      <c r="C20" s="13" t="s">
        <v>26</v>
      </c>
      <c r="D20" s="17"/>
      <c r="F20" t="s">
        <v>13</v>
      </c>
      <c r="G20" t="s">
        <v>24</v>
      </c>
      <c r="H20" s="9" t="s">
        <v>146</v>
      </c>
      <c r="J20" s="18">
        <v>-105831142.34877566</v>
      </c>
      <c r="L20" s="18">
        <v>-105831142.34877566</v>
      </c>
      <c r="N20" s="18">
        <f t="shared" si="3"/>
        <v>0</v>
      </c>
      <c r="O20" s="18">
        <f t="shared" si="1"/>
        <v>0</v>
      </c>
    </row>
    <row r="21" spans="1:15" ht="13" x14ac:dyDescent="0.3">
      <c r="A21" s="3">
        <f>A20+1</f>
        <v>12</v>
      </c>
      <c r="C21" s="19" t="s">
        <v>27</v>
      </c>
      <c r="D21" s="17"/>
      <c r="H21" t="str">
        <f>"Line "&amp;A18&amp;" + Line "&amp;A19&amp;" + Line "&amp;A20&amp;""</f>
        <v>Line 9 + Line 10 + Line 11</v>
      </c>
      <c r="J21" s="10">
        <f>SUM(J18:J20)</f>
        <v>-1945605314.6293609</v>
      </c>
      <c r="L21" s="10">
        <v>-1945605314.6293609</v>
      </c>
      <c r="N21" s="10">
        <f t="shared" si="3"/>
        <v>0</v>
      </c>
      <c r="O21" s="10">
        <f t="shared" si="1"/>
        <v>0</v>
      </c>
    </row>
    <row r="22" spans="1:15" ht="13" x14ac:dyDescent="0.3">
      <c r="A22" s="3"/>
      <c r="C22" s="11"/>
      <c r="J22" s="10"/>
      <c r="L22" s="10"/>
      <c r="N22" s="10"/>
      <c r="O22" s="10"/>
    </row>
    <row r="23" spans="1:15" ht="13" x14ac:dyDescent="0.3">
      <c r="A23" s="3">
        <f>A21+1</f>
        <v>13</v>
      </c>
      <c r="C23" s="20" t="s">
        <v>28</v>
      </c>
      <c r="F23" t="s">
        <v>13</v>
      </c>
      <c r="H23" s="9" t="s">
        <v>177</v>
      </c>
      <c r="J23" s="10">
        <v>-1632853304.2368784</v>
      </c>
      <c r="L23" s="10">
        <v>-1632853304.2368784</v>
      </c>
      <c r="N23" s="10">
        <f>J23-L23</f>
        <v>0</v>
      </c>
      <c r="O23" s="10">
        <f t="shared" si="1"/>
        <v>0</v>
      </c>
    </row>
    <row r="24" spans="1:15" ht="13" x14ac:dyDescent="0.3">
      <c r="A24" s="3">
        <f>A23+1</f>
        <v>14</v>
      </c>
      <c r="C24" s="9" t="s">
        <v>29</v>
      </c>
      <c r="F24" t="s">
        <v>11</v>
      </c>
      <c r="H24" s="9" t="s">
        <v>178</v>
      </c>
      <c r="J24" s="10">
        <v>602185189.09144735</v>
      </c>
      <c r="L24" s="10">
        <v>602185189.09144735</v>
      </c>
      <c r="N24" s="10">
        <f t="shared" ref="N24:N27" si="4">J24-L24</f>
        <v>0</v>
      </c>
      <c r="O24" s="10">
        <f t="shared" si="1"/>
        <v>0</v>
      </c>
    </row>
    <row r="25" spans="1:15" ht="13" x14ac:dyDescent="0.3">
      <c r="A25" s="3">
        <f>A24+1</f>
        <v>15</v>
      </c>
      <c r="C25" s="20" t="s">
        <v>30</v>
      </c>
      <c r="F25" t="s">
        <v>13</v>
      </c>
      <c r="G25" t="s">
        <v>24</v>
      </c>
      <c r="H25" s="9" t="s">
        <v>147</v>
      </c>
      <c r="J25" s="10">
        <v>-50661304.942000374</v>
      </c>
      <c r="L25" s="10">
        <v>-50661304.942000374</v>
      </c>
      <c r="N25" s="10">
        <f t="shared" si="4"/>
        <v>0</v>
      </c>
      <c r="O25" s="10">
        <f t="shared" si="1"/>
        <v>0</v>
      </c>
    </row>
    <row r="26" spans="1:15" ht="13" x14ac:dyDescent="0.3">
      <c r="A26" s="3">
        <f>A25+1</f>
        <v>16</v>
      </c>
      <c r="C26" s="9" t="s">
        <v>31</v>
      </c>
      <c r="H26" s="11" t="s">
        <v>148</v>
      </c>
      <c r="J26" s="10">
        <v>-192838264.25105909</v>
      </c>
      <c r="L26" s="10">
        <v>-192838264.25105909</v>
      </c>
      <c r="N26" s="10">
        <f t="shared" si="4"/>
        <v>0</v>
      </c>
      <c r="O26" s="10">
        <f t="shared" si="1"/>
        <v>0</v>
      </c>
    </row>
    <row r="27" spans="1:15" ht="13" x14ac:dyDescent="0.3">
      <c r="A27" s="3">
        <f>A26+1</f>
        <v>17</v>
      </c>
      <c r="C27" s="20" t="s">
        <v>32</v>
      </c>
      <c r="F27" t="s">
        <v>13</v>
      </c>
      <c r="H27" s="9" t="s">
        <v>149</v>
      </c>
      <c r="J27" s="10">
        <v>0</v>
      </c>
      <c r="L27" s="10">
        <v>0</v>
      </c>
      <c r="N27" s="10">
        <f t="shared" si="4"/>
        <v>0</v>
      </c>
      <c r="O27" s="10">
        <f t="shared" si="1"/>
        <v>0</v>
      </c>
    </row>
    <row r="28" spans="1:15" ht="13" x14ac:dyDescent="0.3">
      <c r="A28" s="3"/>
      <c r="C28" s="20"/>
      <c r="N28" s="10"/>
      <c r="O28" s="10"/>
    </row>
    <row r="29" spans="1:15" ht="13" x14ac:dyDescent="0.3">
      <c r="A29" s="3">
        <f>A27+1</f>
        <v>18</v>
      </c>
      <c r="C29" t="s">
        <v>33</v>
      </c>
      <c r="H29" t="str">
        <f>"L"&amp;A6&amp;"+L"&amp;A7&amp;"+L"&amp;A8&amp;"+L"&amp;A9&amp;"+L"&amp;A15&amp;"+L"&amp;A21&amp;"+"</f>
        <v>L1+L2+L3+L4+L8+L12+</v>
      </c>
      <c r="J29" s="15">
        <f>J6+ J7+J8+J9+J15+J21+J23+J24+J25+J26+J27</f>
        <v>6086821163.7468243</v>
      </c>
      <c r="L29" s="15">
        <v>6086702934.7902164</v>
      </c>
      <c r="N29" s="15">
        <f>J29-L29</f>
        <v>118228.9566078186</v>
      </c>
      <c r="O29" s="15">
        <f t="shared" si="1"/>
        <v>102033.20912729551</v>
      </c>
    </row>
    <row r="30" spans="1:15" ht="13" x14ac:dyDescent="0.3">
      <c r="A30" s="3"/>
      <c r="H30" t="str">
        <f>"L"&amp;A23&amp;"+L"&amp;A24&amp;"+L"&amp;A25&amp;"+L"&amp;A26&amp;"+L"&amp;A27&amp;""</f>
        <v>L13+L14+L15+L16+L17</v>
      </c>
      <c r="J30" s="10"/>
      <c r="L30" s="10"/>
      <c r="N30" s="10"/>
      <c r="O30" s="10"/>
    </row>
    <row r="31" spans="1:15" ht="13" x14ac:dyDescent="0.3">
      <c r="A31" s="3"/>
      <c r="B31" s="1" t="s">
        <v>34</v>
      </c>
      <c r="J31" s="10"/>
      <c r="L31" s="10"/>
      <c r="N31" s="10"/>
      <c r="O31" s="10"/>
    </row>
    <row r="32" spans="1:15" ht="13" x14ac:dyDescent="0.3">
      <c r="A32" s="5" t="s">
        <v>4</v>
      </c>
      <c r="C32" s="1"/>
      <c r="J32" s="10"/>
      <c r="L32" s="10"/>
      <c r="N32" s="10"/>
      <c r="O32" s="10"/>
    </row>
    <row r="33" spans="1:15" ht="13" x14ac:dyDescent="0.3">
      <c r="A33" s="3">
        <f>A29+1</f>
        <v>19</v>
      </c>
      <c r="B33" s="11"/>
      <c r="C33" s="11" t="s">
        <v>35</v>
      </c>
      <c r="D33" s="11"/>
      <c r="E33" s="11"/>
      <c r="F33" s="11"/>
      <c r="G33" s="11" t="s">
        <v>36</v>
      </c>
      <c r="H33" s="11" t="str">
        <f>"Instruction 1, Line "&amp;B98&amp;""</f>
        <v>Instruction 1, Line j</v>
      </c>
      <c r="I33" s="11"/>
      <c r="J33" s="21">
        <f>E98</f>
        <v>7.5731353457413608E-2</v>
      </c>
      <c r="L33" s="21">
        <v>7.5731353457413608E-2</v>
      </c>
      <c r="M33" s="22"/>
      <c r="N33" s="69">
        <f>J33-L33</f>
        <v>0</v>
      </c>
      <c r="O33" s="152">
        <f t="shared" si="1"/>
        <v>0</v>
      </c>
    </row>
    <row r="34" spans="1:15" ht="13" x14ac:dyDescent="0.3">
      <c r="A34" s="3">
        <f>A33+1</f>
        <v>20</v>
      </c>
      <c r="C34" s="11" t="s">
        <v>37</v>
      </c>
      <c r="D34" s="11"/>
      <c r="E34" s="11"/>
      <c r="F34" s="11"/>
      <c r="G34" s="11"/>
      <c r="H34" t="str">
        <f>"Line "&amp;A29&amp;" * Line "&amp;A33&amp;""</f>
        <v>Line 18 * Line 19</v>
      </c>
      <c r="J34" s="23">
        <f>J29*J33</f>
        <v>460963204.98377639</v>
      </c>
      <c r="L34" s="23">
        <v>460954251.34487462</v>
      </c>
      <c r="N34" s="15">
        <f>J34-L34</f>
        <v>8953.6389017701149</v>
      </c>
      <c r="O34" s="15">
        <f t="shared" si="1"/>
        <v>7727.1130248153049</v>
      </c>
    </row>
    <row r="35" spans="1:15" ht="13" x14ac:dyDescent="0.3">
      <c r="A35" s="3"/>
      <c r="B35" s="6"/>
      <c r="N35" s="10"/>
      <c r="O35" s="10"/>
    </row>
    <row r="36" spans="1:15" ht="13" x14ac:dyDescent="0.3">
      <c r="A36" s="3"/>
      <c r="B36" s="1" t="s">
        <v>38</v>
      </c>
      <c r="N36" s="10"/>
      <c r="O36" s="10"/>
    </row>
    <row r="37" spans="1:15" ht="13" x14ac:dyDescent="0.3">
      <c r="A37" s="3"/>
      <c r="B37" s="6"/>
      <c r="N37" s="10"/>
      <c r="O37" s="10"/>
    </row>
    <row r="38" spans="1:15" ht="13" x14ac:dyDescent="0.3">
      <c r="A38" s="3">
        <f>A34+1</f>
        <v>21</v>
      </c>
      <c r="C38" s="11" t="s">
        <v>39</v>
      </c>
      <c r="J38" s="15">
        <f>(((J29*J42) + J45) *(J43/(1-J43)))+(J44/(1-J43))</f>
        <v>91516026.11171934</v>
      </c>
      <c r="L38" s="15">
        <v>91513548.656398565</v>
      </c>
      <c r="N38" s="15">
        <f>J38-L38</f>
        <v>2477.4553207755089</v>
      </c>
      <c r="O38" s="15">
        <f t="shared" si="1"/>
        <v>2138.0778795733845</v>
      </c>
    </row>
    <row r="39" spans="1:15" ht="13" x14ac:dyDescent="0.3">
      <c r="A39" s="3"/>
      <c r="J39" s="11"/>
      <c r="L39" s="11"/>
      <c r="N39" s="10"/>
      <c r="O39" s="10"/>
    </row>
    <row r="40" spans="1:15" ht="13" x14ac:dyDescent="0.3">
      <c r="A40" s="3"/>
      <c r="D40" t="s">
        <v>40</v>
      </c>
      <c r="N40" s="10"/>
      <c r="O40" s="10"/>
    </row>
    <row r="41" spans="1:15" ht="13" x14ac:dyDescent="0.3">
      <c r="A41" s="3">
        <f>A38+1</f>
        <v>22</v>
      </c>
      <c r="D41" s="6" t="s">
        <v>41</v>
      </c>
      <c r="H41" t="str">
        <f>"Line "&amp;A29&amp;""</f>
        <v>Line 18</v>
      </c>
      <c r="J41" s="15">
        <f>J29</f>
        <v>6086821163.7468243</v>
      </c>
      <c r="L41" s="15">
        <v>6086702934.7902164</v>
      </c>
      <c r="N41" s="15">
        <f>J41-L41</f>
        <v>118228.9566078186</v>
      </c>
      <c r="O41" s="15">
        <f t="shared" si="1"/>
        <v>102033.20912729551</v>
      </c>
    </row>
    <row r="42" spans="1:15" ht="13" x14ac:dyDescent="0.3">
      <c r="A42" s="3">
        <f>A41+1</f>
        <v>23</v>
      </c>
      <c r="D42" s="13" t="s">
        <v>42</v>
      </c>
      <c r="G42" s="11" t="s">
        <v>43</v>
      </c>
      <c r="H42" s="11" t="str">
        <f>"Instruction 1, Line "&amp;B103&amp;""</f>
        <v>Instruction 1, Line k</v>
      </c>
      <c r="J42" s="21">
        <f>E103</f>
        <v>5.3927439169434502E-2</v>
      </c>
      <c r="L42" s="21">
        <v>5.3927439169434502E-2</v>
      </c>
      <c r="M42" s="22"/>
      <c r="N42" s="152">
        <f>J42-L42</f>
        <v>0</v>
      </c>
      <c r="O42" s="152">
        <f t="shared" si="1"/>
        <v>0</v>
      </c>
    </row>
    <row r="43" spans="1:15" ht="13" x14ac:dyDescent="0.3">
      <c r="A43" s="3">
        <f>A42+1</f>
        <v>24</v>
      </c>
      <c r="D43" s="6" t="s">
        <v>44</v>
      </c>
      <c r="H43" t="s">
        <v>132</v>
      </c>
      <c r="J43" s="22">
        <v>0.27983599999999997</v>
      </c>
      <c r="L43" s="22">
        <v>0.27983599999999997</v>
      </c>
      <c r="M43" s="22"/>
      <c r="N43" s="152">
        <f t="shared" ref="N43:N64" si="5">J43-L43</f>
        <v>0</v>
      </c>
      <c r="O43" s="152">
        <f t="shared" si="1"/>
        <v>0</v>
      </c>
    </row>
    <row r="44" spans="1:15" ht="13" x14ac:dyDescent="0.3">
      <c r="A44" s="3">
        <f>A43+1</f>
        <v>25</v>
      </c>
      <c r="D44" s="6" t="s">
        <v>45</v>
      </c>
      <c r="H44" t="s">
        <v>133</v>
      </c>
      <c r="J44" s="10">
        <v>-27044842</v>
      </c>
      <c r="L44" s="10">
        <v>-27044842</v>
      </c>
      <c r="N44" s="10">
        <f t="shared" si="5"/>
        <v>0</v>
      </c>
      <c r="O44" s="10">
        <f t="shared" si="1"/>
        <v>0</v>
      </c>
    </row>
    <row r="45" spans="1:15" ht="13" x14ac:dyDescent="0.3">
      <c r="A45" s="3">
        <f>A44+1</f>
        <v>26</v>
      </c>
      <c r="D45" s="6" t="s">
        <v>46</v>
      </c>
      <c r="H45" t="s">
        <v>134</v>
      </c>
      <c r="J45" s="24">
        <v>3917123</v>
      </c>
      <c r="L45" s="24">
        <v>3917123</v>
      </c>
      <c r="N45" s="10">
        <f t="shared" si="5"/>
        <v>0</v>
      </c>
      <c r="O45" s="10">
        <f t="shared" si="1"/>
        <v>0</v>
      </c>
    </row>
    <row r="46" spans="1:15" ht="13" x14ac:dyDescent="0.3">
      <c r="A46" s="3"/>
      <c r="B46" s="6"/>
      <c r="N46" s="10"/>
      <c r="O46" s="10"/>
    </row>
    <row r="47" spans="1:15" ht="13" x14ac:dyDescent="0.3">
      <c r="A47" s="3"/>
      <c r="B47" s="1" t="s">
        <v>47</v>
      </c>
      <c r="N47" s="10"/>
      <c r="O47" s="10"/>
    </row>
    <row r="48" spans="1:15" ht="13" x14ac:dyDescent="0.3">
      <c r="A48" s="3">
        <f>A45+1</f>
        <v>27</v>
      </c>
      <c r="B48" s="6"/>
      <c r="C48" t="s">
        <v>48</v>
      </c>
      <c r="H48" t="s">
        <v>135</v>
      </c>
      <c r="J48" s="10">
        <v>112781173.69267865</v>
      </c>
      <c r="L48" s="10">
        <v>112781173.69267865</v>
      </c>
      <c r="N48" s="10">
        <f t="shared" si="5"/>
        <v>0</v>
      </c>
      <c r="O48" s="10">
        <f t="shared" si="1"/>
        <v>0</v>
      </c>
    </row>
    <row r="49" spans="1:15" ht="13" x14ac:dyDescent="0.3">
      <c r="A49" s="3">
        <f t="shared" ref="A49:A59" si="6">A48+1</f>
        <v>28</v>
      </c>
      <c r="B49" s="6"/>
      <c r="C49" s="11" t="s">
        <v>49</v>
      </c>
      <c r="H49" t="s">
        <v>136</v>
      </c>
      <c r="J49" s="15">
        <v>88862487.057821468</v>
      </c>
      <c r="L49" s="15">
        <v>87916655.404963836</v>
      </c>
      <c r="N49" s="15">
        <f t="shared" si="5"/>
        <v>945831.65285763144</v>
      </c>
      <c r="O49" s="15">
        <f t="shared" si="1"/>
        <v>816265.67301412032</v>
      </c>
    </row>
    <row r="50" spans="1:15" ht="13" x14ac:dyDescent="0.3">
      <c r="A50" s="3">
        <f>A49+1</f>
        <v>29</v>
      </c>
      <c r="B50" s="6"/>
      <c r="C50" t="s">
        <v>50</v>
      </c>
      <c r="H50" t="s">
        <v>137</v>
      </c>
      <c r="J50" s="10">
        <v>4075483.5901751588</v>
      </c>
      <c r="L50" s="10">
        <v>4075483.5901751588</v>
      </c>
      <c r="N50" s="10">
        <f t="shared" si="5"/>
        <v>0</v>
      </c>
      <c r="O50" s="10">
        <f t="shared" si="1"/>
        <v>0</v>
      </c>
    </row>
    <row r="51" spans="1:15" ht="13" x14ac:dyDescent="0.3">
      <c r="A51" s="3">
        <f t="shared" si="6"/>
        <v>30</v>
      </c>
      <c r="B51" s="6"/>
      <c r="C51" s="11" t="s">
        <v>51</v>
      </c>
      <c r="H51" t="s">
        <v>138</v>
      </c>
      <c r="J51" s="10">
        <v>255157633.3971031</v>
      </c>
      <c r="L51" s="10">
        <v>255157633.3971031</v>
      </c>
      <c r="N51" s="10">
        <f t="shared" si="5"/>
        <v>0</v>
      </c>
      <c r="O51" s="10">
        <f t="shared" si="1"/>
        <v>0</v>
      </c>
    </row>
    <row r="52" spans="1:15" ht="13" x14ac:dyDescent="0.3">
      <c r="A52" s="3">
        <f t="shared" si="6"/>
        <v>31</v>
      </c>
      <c r="B52" s="6"/>
      <c r="C52" s="11" t="s">
        <v>52</v>
      </c>
      <c r="H52" t="s">
        <v>139</v>
      </c>
      <c r="J52" s="10">
        <v>0</v>
      </c>
      <c r="L52" s="10">
        <v>0</v>
      </c>
      <c r="N52" s="10">
        <f t="shared" si="5"/>
        <v>0</v>
      </c>
      <c r="O52" s="10">
        <f t="shared" si="1"/>
        <v>0</v>
      </c>
    </row>
    <row r="53" spans="1:15" ht="13" x14ac:dyDescent="0.3">
      <c r="A53" s="3">
        <f t="shared" si="6"/>
        <v>32</v>
      </c>
      <c r="B53" s="6"/>
      <c r="C53" s="11" t="s">
        <v>53</v>
      </c>
      <c r="H53" t="s">
        <v>140</v>
      </c>
      <c r="J53" s="10">
        <v>66058181.16746673</v>
      </c>
      <c r="L53" s="10">
        <v>66058181.16746673</v>
      </c>
      <c r="N53" s="10">
        <f t="shared" si="5"/>
        <v>0</v>
      </c>
      <c r="O53" s="10">
        <f t="shared" si="1"/>
        <v>0</v>
      </c>
    </row>
    <row r="54" spans="1:15" ht="13" x14ac:dyDescent="0.3">
      <c r="A54" s="3">
        <f t="shared" si="6"/>
        <v>33</v>
      </c>
      <c r="B54" s="6"/>
      <c r="C54" t="s">
        <v>54</v>
      </c>
      <c r="G54" s="11"/>
      <c r="H54" t="s">
        <v>141</v>
      </c>
      <c r="J54" s="10">
        <v>-54094032.244774804</v>
      </c>
      <c r="L54" s="10">
        <v>-54094032.244774804</v>
      </c>
      <c r="N54" s="10">
        <f t="shared" si="5"/>
        <v>0</v>
      </c>
      <c r="O54" s="10">
        <f t="shared" si="1"/>
        <v>0</v>
      </c>
    </row>
    <row r="55" spans="1:15" ht="13" x14ac:dyDescent="0.3">
      <c r="A55" s="3">
        <f t="shared" si="6"/>
        <v>34</v>
      </c>
      <c r="B55" s="6"/>
      <c r="C55" t="s">
        <v>55</v>
      </c>
      <c r="H55" t="str">
        <f>"Line "&amp;A34&amp;""</f>
        <v>Line 20</v>
      </c>
      <c r="J55" s="15">
        <f>J34</f>
        <v>460963204.98377639</v>
      </c>
      <c r="L55" s="15">
        <v>460954251.34487462</v>
      </c>
      <c r="N55" s="15">
        <f t="shared" si="5"/>
        <v>8953.6389017701149</v>
      </c>
      <c r="O55" s="15">
        <f t="shared" si="1"/>
        <v>7727.1130248153049</v>
      </c>
    </row>
    <row r="56" spans="1:15" ht="13" x14ac:dyDescent="0.3">
      <c r="A56" s="3">
        <f t="shared" si="6"/>
        <v>35</v>
      </c>
      <c r="B56" s="6"/>
      <c r="C56" t="s">
        <v>56</v>
      </c>
      <c r="H56" t="str">
        <f>"Line "&amp;A38&amp;""</f>
        <v>Line 21</v>
      </c>
      <c r="J56" s="23">
        <f>J38</f>
        <v>91516026.11171934</v>
      </c>
      <c r="L56" s="23">
        <v>91513548.656398565</v>
      </c>
      <c r="N56" s="15">
        <f t="shared" si="5"/>
        <v>2477.4553207755089</v>
      </c>
      <c r="O56" s="15">
        <f t="shared" si="1"/>
        <v>2138.0778795733845</v>
      </c>
    </row>
    <row r="57" spans="1:15" ht="13" x14ac:dyDescent="0.3">
      <c r="A57" s="3">
        <f t="shared" si="6"/>
        <v>36</v>
      </c>
      <c r="B57" s="6"/>
      <c r="C57" s="11" t="s">
        <v>57</v>
      </c>
      <c r="H57" t="s">
        <v>142</v>
      </c>
      <c r="J57" s="24">
        <v>0</v>
      </c>
      <c r="L57" s="24">
        <v>0</v>
      </c>
      <c r="N57" s="10">
        <f t="shared" si="5"/>
        <v>0</v>
      </c>
      <c r="O57" s="10">
        <f t="shared" si="1"/>
        <v>0</v>
      </c>
    </row>
    <row r="58" spans="1:15" ht="13" x14ac:dyDescent="0.3">
      <c r="A58" s="3">
        <f t="shared" si="6"/>
        <v>37</v>
      </c>
      <c r="B58" s="6"/>
      <c r="C58" s="25" t="s">
        <v>58</v>
      </c>
      <c r="D58" s="25"/>
      <c r="H58" t="s">
        <v>143</v>
      </c>
      <c r="J58" s="18">
        <v>0</v>
      </c>
      <c r="L58" s="18">
        <v>0</v>
      </c>
      <c r="N58" s="18">
        <f t="shared" si="5"/>
        <v>0</v>
      </c>
      <c r="O58" s="18">
        <f t="shared" si="1"/>
        <v>0</v>
      </c>
    </row>
    <row r="59" spans="1:15" ht="13" x14ac:dyDescent="0.3">
      <c r="A59" s="3">
        <f t="shared" si="6"/>
        <v>38</v>
      </c>
      <c r="B59" s="6"/>
      <c r="C59" s="11" t="s">
        <v>59</v>
      </c>
      <c r="H59" t="str">
        <f>"Sum Line "&amp;A48&amp;" to Line "&amp;A58&amp;""</f>
        <v>Sum Line 27 to Line 37</v>
      </c>
      <c r="J59" s="15">
        <f>SUM(J48:J58)</f>
        <v>1025320157.7559659</v>
      </c>
      <c r="L59" s="15">
        <v>1024362895.0088859</v>
      </c>
      <c r="N59" s="15">
        <f t="shared" si="5"/>
        <v>957262.74708008766</v>
      </c>
      <c r="O59" s="15">
        <f t="shared" si="1"/>
        <v>826130.8639184318</v>
      </c>
    </row>
    <row r="60" spans="1:15" ht="13" x14ac:dyDescent="0.3">
      <c r="A60" s="3"/>
      <c r="B60" s="6"/>
      <c r="J60" s="10"/>
      <c r="L60" s="10"/>
      <c r="N60" s="10"/>
      <c r="O60" s="10"/>
    </row>
    <row r="61" spans="1:15" ht="12.75" customHeight="1" x14ac:dyDescent="0.3">
      <c r="A61" s="3">
        <f>A59+1</f>
        <v>39</v>
      </c>
      <c r="B61" s="6"/>
      <c r="C61" s="11" t="s">
        <v>60</v>
      </c>
      <c r="H61" t="s">
        <v>150</v>
      </c>
      <c r="J61" s="10">
        <v>25263750.677767433</v>
      </c>
      <c r="L61" s="10">
        <v>25263750.677767433</v>
      </c>
      <c r="N61" s="10">
        <f t="shared" si="5"/>
        <v>0</v>
      </c>
      <c r="O61" s="10">
        <f t="shared" si="1"/>
        <v>0</v>
      </c>
    </row>
    <row r="62" spans="1:15" ht="12.75" customHeight="1" x14ac:dyDescent="0.3">
      <c r="A62" s="3" t="s">
        <v>61</v>
      </c>
      <c r="B62" s="11"/>
      <c r="C62" s="11" t="s">
        <v>62</v>
      </c>
      <c r="D62" s="11"/>
      <c r="E62" s="11"/>
      <c r="F62" s="11"/>
      <c r="G62" s="11"/>
      <c r="H62" s="11" t="s">
        <v>63</v>
      </c>
      <c r="I62" s="11"/>
      <c r="J62" s="24">
        <f>-J61</f>
        <v>-25263750.677767433</v>
      </c>
      <c r="L62" s="24">
        <v>-25263750.677767433</v>
      </c>
      <c r="N62" s="10">
        <f t="shared" si="5"/>
        <v>0</v>
      </c>
      <c r="O62" s="10">
        <f t="shared" si="1"/>
        <v>0</v>
      </c>
    </row>
    <row r="63" spans="1:15" ht="13" x14ac:dyDescent="0.3">
      <c r="A63" s="3"/>
      <c r="B63" s="6"/>
      <c r="C63" s="11"/>
      <c r="J63" s="10"/>
      <c r="L63" s="10"/>
      <c r="N63" s="10"/>
      <c r="O63" s="10"/>
    </row>
    <row r="64" spans="1:15" ht="13" x14ac:dyDescent="0.3">
      <c r="A64" s="3">
        <f>A61+1</f>
        <v>40</v>
      </c>
      <c r="B64" s="6"/>
      <c r="C64" s="11" t="s">
        <v>64</v>
      </c>
      <c r="H64" s="11" t="s">
        <v>65</v>
      </c>
      <c r="J64" s="15">
        <f>J59+J61+J62</f>
        <v>1025320157.7559659</v>
      </c>
      <c r="L64" s="15">
        <v>1024362895.0088859</v>
      </c>
      <c r="N64" s="15">
        <f t="shared" si="5"/>
        <v>957262.74708008766</v>
      </c>
      <c r="O64" s="15">
        <f t="shared" si="1"/>
        <v>826130.8639184318</v>
      </c>
    </row>
    <row r="65" spans="1:16" ht="13" x14ac:dyDescent="0.3">
      <c r="A65" s="3"/>
      <c r="B65" s="6"/>
      <c r="C65" s="11"/>
      <c r="J65" s="10"/>
      <c r="L65" s="8"/>
      <c r="N65" s="10"/>
    </row>
    <row r="66" spans="1:16" ht="13" x14ac:dyDescent="0.3">
      <c r="A66" s="3"/>
      <c r="B66" s="2" t="s">
        <v>66</v>
      </c>
      <c r="C66" s="11"/>
      <c r="J66" s="10"/>
    </row>
    <row r="67" spans="1:16" ht="52.5" thickBot="1" x14ac:dyDescent="0.35">
      <c r="A67" s="5" t="s">
        <v>4</v>
      </c>
      <c r="B67" s="20"/>
      <c r="F67" s="72" t="s">
        <v>164</v>
      </c>
      <c r="G67" s="7" t="s">
        <v>67</v>
      </c>
      <c r="H67" s="59" t="s">
        <v>116</v>
      </c>
      <c r="I67" s="90">
        <f>315/365</f>
        <v>0.86301369863013699</v>
      </c>
      <c r="J67" s="72" t="s">
        <v>124</v>
      </c>
      <c r="K67" s="145"/>
      <c r="P67" s="3"/>
    </row>
    <row r="68" spans="1:16" ht="13" x14ac:dyDescent="0.3">
      <c r="A68" s="3">
        <f>A64+1</f>
        <v>41</v>
      </c>
      <c r="B68" s="20"/>
      <c r="D68" s="26" t="s">
        <v>68</v>
      </c>
      <c r="E68" s="15">
        <f>J64</f>
        <v>1025320157.7559659</v>
      </c>
      <c r="F68" s="15">
        <v>1024362895.0088859</v>
      </c>
      <c r="G68" t="str">
        <f>"Line "&amp;A64&amp;""</f>
        <v>Line 40</v>
      </c>
      <c r="H68" s="15">
        <f>E68-F68</f>
        <v>957262.74708008766</v>
      </c>
      <c r="I68" s="74"/>
      <c r="J68" s="15">
        <f>H68*$I$67</f>
        <v>826130.8639184318</v>
      </c>
      <c r="K68" s="74"/>
      <c r="L68" s="27" t="s">
        <v>69</v>
      </c>
      <c r="P68" s="8"/>
    </row>
    <row r="69" spans="1:16" ht="13" x14ac:dyDescent="0.3">
      <c r="A69" s="3">
        <f>A68+1</f>
        <v>42</v>
      </c>
      <c r="B69" s="20"/>
      <c r="D69" s="26" t="s">
        <v>70</v>
      </c>
      <c r="E69" s="29">
        <v>9.2480778683301894E-3</v>
      </c>
      <c r="F69" s="75">
        <v>9.2480778683301894E-3</v>
      </c>
      <c r="G69" s="73" t="s">
        <v>176</v>
      </c>
      <c r="H69" s="155">
        <f t="shared" ref="H69:H73" si="7">E69-F69</f>
        <v>0</v>
      </c>
      <c r="I69" s="146"/>
      <c r="J69" s="155">
        <f t="shared" ref="J69:J73" si="8">H69*$I$67</f>
        <v>0</v>
      </c>
      <c r="K69" s="146"/>
      <c r="L69" s="30" t="s">
        <v>118</v>
      </c>
      <c r="N69" s="10"/>
      <c r="P69" s="10"/>
    </row>
    <row r="70" spans="1:16" ht="13" x14ac:dyDescent="0.3">
      <c r="A70" s="3">
        <f>A69+1</f>
        <v>43</v>
      </c>
      <c r="B70" s="20"/>
      <c r="D70" s="31" t="s">
        <v>71</v>
      </c>
      <c r="E70" s="15">
        <v>9482240.6588957664</v>
      </c>
      <c r="F70" s="15">
        <v>9473387.8184703179</v>
      </c>
      <c r="G70" t="str">
        <f>"Line "&amp;A68&amp;" * Line "&amp;A69&amp;""</f>
        <v>Line 41 * Line 42</v>
      </c>
      <c r="H70" s="15">
        <f t="shared" si="7"/>
        <v>8852.8404254484922</v>
      </c>
      <c r="I70" s="74"/>
      <c r="J70" s="15">
        <f t="shared" si="8"/>
        <v>7640.1225589486985</v>
      </c>
      <c r="K70" s="74"/>
      <c r="L70" s="32">
        <f>E73</f>
        <v>1036990439.4089098</v>
      </c>
      <c r="N70" s="22"/>
      <c r="P70" s="22"/>
    </row>
    <row r="71" spans="1:16" ht="38.5" customHeight="1" x14ac:dyDescent="0.3">
      <c r="A71" s="3">
        <f>A70+1</f>
        <v>44</v>
      </c>
      <c r="B71" s="20"/>
      <c r="D71" s="26" t="s">
        <v>72</v>
      </c>
      <c r="E71" s="29">
        <v>2.134007585335019E-3</v>
      </c>
      <c r="F71" s="75">
        <v>2.134007585335019E-3</v>
      </c>
      <c r="G71" s="73" t="s">
        <v>176</v>
      </c>
      <c r="H71" s="155">
        <f t="shared" si="7"/>
        <v>0</v>
      </c>
      <c r="I71" s="146"/>
      <c r="J71" s="155">
        <f t="shared" si="8"/>
        <v>0</v>
      </c>
      <c r="K71" s="146"/>
      <c r="L71" s="33">
        <v>1036022281.0154409</v>
      </c>
      <c r="M71" s="162" t="s">
        <v>160</v>
      </c>
      <c r="N71" s="163"/>
      <c r="O71" s="163"/>
      <c r="P71" s="10"/>
    </row>
    <row r="72" spans="1:16" ht="13.5" thickBot="1" x14ac:dyDescent="0.35">
      <c r="A72" s="3">
        <f>A71+1</f>
        <v>45</v>
      </c>
      <c r="B72" s="20"/>
      <c r="D72" s="26" t="s">
        <v>73</v>
      </c>
      <c r="E72" s="15">
        <v>2188040.9940481298</v>
      </c>
      <c r="F72" s="15">
        <v>2185998.188084702</v>
      </c>
      <c r="G72" t="str">
        <f>"Line "&amp;A70&amp;" * Line "&amp;A71&amp;""</f>
        <v>Line 43 * Line 44</v>
      </c>
      <c r="H72" s="15">
        <f t="shared" si="7"/>
        <v>2042.8059634277597</v>
      </c>
      <c r="I72" s="74"/>
      <c r="J72" s="15">
        <f t="shared" si="8"/>
        <v>1762.9695300814913</v>
      </c>
      <c r="K72" s="74"/>
      <c r="L72" s="34">
        <f>L70-L71</f>
        <v>968158.39346885681</v>
      </c>
      <c r="N72" s="91"/>
      <c r="O72" s="91"/>
      <c r="P72" s="22"/>
    </row>
    <row r="73" spans="1:16" ht="13" x14ac:dyDescent="0.3">
      <c r="A73" s="3">
        <f>A72+1</f>
        <v>46</v>
      </c>
      <c r="B73" s="20"/>
      <c r="D73" s="26" t="s">
        <v>74</v>
      </c>
      <c r="E73" s="15">
        <f>E68+E70+E72</f>
        <v>1036990439.4089098</v>
      </c>
      <c r="F73" s="15">
        <v>1036022281.0154409</v>
      </c>
      <c r="G73" t="str">
        <f>"L "&amp;A68&amp;" + L "&amp;A70&amp;" + L "&amp;A72&amp;""</f>
        <v>L 41 + L 43 + L 45</v>
      </c>
      <c r="H73" s="15">
        <f t="shared" si="7"/>
        <v>968158.39346885681</v>
      </c>
      <c r="I73" s="74"/>
      <c r="J73" s="15">
        <f t="shared" si="8"/>
        <v>835533.95600736956</v>
      </c>
      <c r="K73" s="74"/>
      <c r="N73" s="10"/>
      <c r="P73" s="10"/>
    </row>
    <row r="74" spans="1:16" ht="13" x14ac:dyDescent="0.3">
      <c r="B74" s="2" t="s">
        <v>75</v>
      </c>
      <c r="D74" s="31"/>
      <c r="E74" s="10"/>
      <c r="H74" s="37"/>
      <c r="L74" s="10"/>
      <c r="N74" s="10"/>
    </row>
    <row r="75" spans="1:16" ht="26" customHeight="1" x14ac:dyDescent="0.3">
      <c r="A75" s="3"/>
      <c r="B75" s="11" t="s">
        <v>76</v>
      </c>
      <c r="C75" s="2"/>
      <c r="D75" s="31"/>
      <c r="E75" s="10"/>
      <c r="L75" s="10"/>
    </row>
    <row r="76" spans="1:16" ht="31" customHeight="1" x14ac:dyDescent="0.3">
      <c r="A76" s="3"/>
      <c r="B76" s="11" t="s">
        <v>77</v>
      </c>
      <c r="C76" s="2"/>
      <c r="D76" s="31"/>
      <c r="E76" s="10"/>
      <c r="L76" s="10">
        <v>975370.53034591675</v>
      </c>
      <c r="M76" s="164" t="s">
        <v>161</v>
      </c>
      <c r="N76" s="164"/>
      <c r="O76" s="164"/>
    </row>
    <row r="77" spans="1:16" ht="13" customHeight="1" x14ac:dyDescent="0.3">
      <c r="A77" s="3"/>
      <c r="B77" s="9" t="s">
        <v>78</v>
      </c>
      <c r="C77" s="11"/>
      <c r="D77" s="31"/>
      <c r="E77" s="10"/>
      <c r="L77" s="18">
        <v>-7212.1368770599365</v>
      </c>
      <c r="M77" s="165" t="s">
        <v>162</v>
      </c>
      <c r="N77" s="165"/>
      <c r="O77" s="165"/>
    </row>
    <row r="78" spans="1:16" ht="13" x14ac:dyDescent="0.3">
      <c r="A78" s="3"/>
      <c r="B78" s="9" t="s">
        <v>79</v>
      </c>
      <c r="D78" s="31"/>
      <c r="E78" s="10"/>
      <c r="L78" s="24">
        <f>SUM(L76:L77)</f>
        <v>968158.39346885681</v>
      </c>
      <c r="M78" s="11" t="s">
        <v>80</v>
      </c>
    </row>
    <row r="79" spans="1:16" ht="13" x14ac:dyDescent="0.3">
      <c r="A79" s="3"/>
      <c r="L79" s="24"/>
      <c r="M79" s="11"/>
    </row>
    <row r="80" spans="1:16" ht="13" x14ac:dyDescent="0.3">
      <c r="A80" s="3"/>
      <c r="B80" s="11" t="s">
        <v>81</v>
      </c>
      <c r="L80" s="24"/>
      <c r="M80" s="11"/>
    </row>
    <row r="81" spans="1:13" ht="13" x14ac:dyDescent="0.3">
      <c r="A81" s="3"/>
      <c r="B81" s="11"/>
      <c r="C81" s="11" t="s">
        <v>82</v>
      </c>
      <c r="L81" s="18"/>
      <c r="M81" s="11"/>
    </row>
    <row r="82" spans="1:13" ht="13" x14ac:dyDescent="0.3">
      <c r="A82" s="3"/>
      <c r="B82" s="11"/>
      <c r="J82" s="3" t="s">
        <v>83</v>
      </c>
      <c r="L82" s="10"/>
      <c r="M82" s="11"/>
    </row>
    <row r="83" spans="1:13" ht="13" x14ac:dyDescent="0.3">
      <c r="A83" s="3"/>
      <c r="E83" s="8" t="s">
        <v>84</v>
      </c>
      <c r="F83" s="7" t="s">
        <v>67</v>
      </c>
      <c r="G83" s="8" t="s">
        <v>85</v>
      </c>
      <c r="H83" s="8" t="s">
        <v>86</v>
      </c>
      <c r="J83" s="8" t="s">
        <v>87</v>
      </c>
      <c r="L83" s="10"/>
      <c r="M83" s="11"/>
    </row>
    <row r="84" spans="1:13" ht="13" x14ac:dyDescent="0.3">
      <c r="B84" s="39" t="s">
        <v>88</v>
      </c>
      <c r="C84" s="11" t="s">
        <v>89</v>
      </c>
      <c r="E84" s="63">
        <v>0.10299999999999999</v>
      </c>
      <c r="F84" s="11" t="s">
        <v>90</v>
      </c>
      <c r="G84" s="40">
        <v>43781</v>
      </c>
      <c r="H84" s="40">
        <v>43830</v>
      </c>
      <c r="I84" s="11"/>
      <c r="J84" s="64">
        <v>50</v>
      </c>
      <c r="K84" s="11"/>
      <c r="L84" s="10"/>
      <c r="M84" s="11"/>
    </row>
    <row r="85" spans="1:13" ht="13" x14ac:dyDescent="0.3">
      <c r="B85" s="39" t="s">
        <v>91</v>
      </c>
      <c r="C85" s="11" t="s">
        <v>92</v>
      </c>
      <c r="E85" s="63">
        <v>0.112</v>
      </c>
      <c r="F85" s="11" t="s">
        <v>93</v>
      </c>
      <c r="G85" s="40">
        <v>43466</v>
      </c>
      <c r="H85" s="40">
        <v>43780</v>
      </c>
      <c r="I85" s="11"/>
      <c r="J85" s="64">
        <v>315</v>
      </c>
      <c r="K85" s="11"/>
      <c r="L85" s="18"/>
      <c r="M85" s="46"/>
    </row>
    <row r="86" spans="1:13" ht="13" x14ac:dyDescent="0.3">
      <c r="B86" s="39" t="s">
        <v>94</v>
      </c>
      <c r="C86" s="11"/>
      <c r="E86" s="42"/>
      <c r="F86" s="11"/>
      <c r="G86" s="43"/>
      <c r="H86" s="43"/>
      <c r="I86" s="26" t="s">
        <v>95</v>
      </c>
      <c r="J86" s="47">
        <f>SUM(J84:J85)</f>
        <v>365</v>
      </c>
      <c r="K86" s="11"/>
      <c r="L86" s="10"/>
      <c r="M86" s="11"/>
    </row>
    <row r="87" spans="1:13" ht="13" x14ac:dyDescent="0.3">
      <c r="B87" s="39" t="s">
        <v>96</v>
      </c>
      <c r="C87" s="11" t="s">
        <v>97</v>
      </c>
      <c r="E87" s="44">
        <f>((E84*J84) + (E85* J85)) / J86</f>
        <v>0.11076712328767123</v>
      </c>
      <c r="F87" s="11" t="s">
        <v>98</v>
      </c>
      <c r="H87" s="11"/>
      <c r="I87" s="11"/>
      <c r="J87" s="11"/>
      <c r="K87" s="11"/>
    </row>
    <row r="88" spans="1:13" ht="13" x14ac:dyDescent="0.3">
      <c r="A88" s="3"/>
      <c r="B88" s="11"/>
      <c r="H88" s="11"/>
      <c r="I88" s="11"/>
      <c r="J88" s="11"/>
      <c r="K88" s="11"/>
    </row>
    <row r="89" spans="1:13" ht="13" x14ac:dyDescent="0.3">
      <c r="A89" s="3"/>
      <c r="B89" s="11" t="s">
        <v>99</v>
      </c>
      <c r="H89" s="11"/>
      <c r="I89" s="11"/>
      <c r="J89" s="11"/>
      <c r="K89" s="11"/>
    </row>
    <row r="90" spans="1:13" ht="13" x14ac:dyDescent="0.3">
      <c r="A90" s="3"/>
      <c r="B90" s="11"/>
      <c r="E90" s="7" t="s">
        <v>67</v>
      </c>
      <c r="H90" s="11"/>
      <c r="I90" s="11"/>
      <c r="J90" s="11"/>
      <c r="K90" s="11"/>
      <c r="L90" s="11"/>
    </row>
    <row r="91" spans="1:13" ht="13" x14ac:dyDescent="0.3">
      <c r="B91" s="39" t="s">
        <v>100</v>
      </c>
      <c r="C91" s="11" t="s">
        <v>101</v>
      </c>
      <c r="E91" s="65" t="s">
        <v>119</v>
      </c>
      <c r="F91" s="45"/>
      <c r="G91" s="45"/>
      <c r="H91" s="41"/>
      <c r="I91" s="41"/>
      <c r="J91" s="41"/>
      <c r="K91" s="11"/>
      <c r="L91" s="11"/>
    </row>
    <row r="92" spans="1:13" ht="13" x14ac:dyDescent="0.3">
      <c r="B92" s="39" t="s">
        <v>102</v>
      </c>
      <c r="C92" s="11" t="s">
        <v>103</v>
      </c>
      <c r="E92" s="65" t="s">
        <v>120</v>
      </c>
      <c r="F92" s="45"/>
      <c r="G92" s="45"/>
      <c r="H92" s="41"/>
      <c r="I92" s="41"/>
      <c r="J92" s="41"/>
      <c r="K92" s="11"/>
      <c r="L92" s="11"/>
    </row>
    <row r="93" spans="1:13" x14ac:dyDescent="0.25">
      <c r="C93" s="11"/>
      <c r="E93" s="43"/>
      <c r="I93" s="11"/>
      <c r="J93" s="11"/>
      <c r="K93" s="11"/>
      <c r="L93" s="11"/>
    </row>
    <row r="94" spans="1:13" ht="13" x14ac:dyDescent="0.3">
      <c r="E94" s="8" t="s">
        <v>84</v>
      </c>
      <c r="F94" s="7" t="s">
        <v>67</v>
      </c>
      <c r="H94" s="11"/>
      <c r="I94" s="11"/>
      <c r="L94" s="11"/>
    </row>
    <row r="95" spans="1:13" ht="13" x14ac:dyDescent="0.3">
      <c r="B95" s="39" t="s">
        <v>104</v>
      </c>
      <c r="C95" s="11" t="s">
        <v>105</v>
      </c>
      <c r="D95" s="11"/>
      <c r="E95" s="66">
        <v>2.1803914287979103E-2</v>
      </c>
      <c r="F95" t="s">
        <v>173</v>
      </c>
      <c r="H95" s="11"/>
      <c r="I95" s="11"/>
      <c r="L95" s="11"/>
    </row>
    <row r="96" spans="1:13" ht="13" x14ac:dyDescent="0.3">
      <c r="B96" s="39" t="s">
        <v>106</v>
      </c>
      <c r="C96" s="11" t="s">
        <v>107</v>
      </c>
      <c r="E96" s="66">
        <v>4.1703636316651844E-3</v>
      </c>
      <c r="F96" t="s">
        <v>174</v>
      </c>
      <c r="H96" s="11"/>
      <c r="I96" s="11"/>
      <c r="L96" s="11"/>
    </row>
    <row r="97" spans="1:12" ht="13" x14ac:dyDescent="0.3">
      <c r="B97" s="39" t="s">
        <v>108</v>
      </c>
      <c r="C97" s="11" t="s">
        <v>109</v>
      </c>
      <c r="E97" s="67">
        <v>4.975707553776932E-2</v>
      </c>
      <c r="F97" t="s">
        <v>175</v>
      </c>
      <c r="G97" s="11"/>
      <c r="H97" s="11"/>
      <c r="L97" s="11"/>
    </row>
    <row r="98" spans="1:12" ht="13" x14ac:dyDescent="0.3">
      <c r="B98" s="3" t="s">
        <v>110</v>
      </c>
      <c r="C98" s="13" t="s">
        <v>35</v>
      </c>
      <c r="E98" s="68">
        <f>SUM(E95:E97)</f>
        <v>7.5731353457413608E-2</v>
      </c>
      <c r="F98" s="10" t="str">
        <f>"Sum of Lines "&amp;B95&amp;" to "&amp;B97&amp;""</f>
        <v>Sum of Lines g to i</v>
      </c>
      <c r="G98" s="47"/>
      <c r="J98" s="48"/>
      <c r="L98" s="11"/>
    </row>
    <row r="99" spans="1:12" ht="13" x14ac:dyDescent="0.3">
      <c r="A99" s="3"/>
      <c r="C99" s="49"/>
      <c r="D99" s="50"/>
      <c r="E99" s="10"/>
      <c r="F99" s="10"/>
      <c r="G99" s="47"/>
      <c r="H99" s="10"/>
      <c r="J99" s="48"/>
      <c r="L99" s="11"/>
    </row>
    <row r="100" spans="1:12" ht="13" x14ac:dyDescent="0.3">
      <c r="A100" s="3"/>
      <c r="B100" s="11" t="s">
        <v>111</v>
      </c>
    </row>
    <row r="101" spans="1:12" ht="13" x14ac:dyDescent="0.3">
      <c r="A101" s="3"/>
    </row>
    <row r="102" spans="1:12" ht="13" x14ac:dyDescent="0.3">
      <c r="A102" s="3"/>
      <c r="E102" s="8" t="s">
        <v>84</v>
      </c>
      <c r="F102" s="7" t="s">
        <v>67</v>
      </c>
    </row>
    <row r="103" spans="1:12" ht="13" x14ac:dyDescent="0.3">
      <c r="B103" s="39" t="s">
        <v>112</v>
      </c>
      <c r="E103" s="66">
        <f>E96+E97</f>
        <v>5.3927439169434502E-2</v>
      </c>
      <c r="F103" s="10" t="str">
        <f>"Sum of Lines "&amp;B96&amp;" to "&amp;B97&amp;""</f>
        <v>Sum of Lines h to i</v>
      </c>
    </row>
    <row r="104" spans="1:12" ht="13" x14ac:dyDescent="0.3">
      <c r="A104" s="3"/>
      <c r="E104" s="22"/>
      <c r="F104" s="10"/>
    </row>
    <row r="105" spans="1:12" ht="13" x14ac:dyDescent="0.3">
      <c r="A105" s="3"/>
      <c r="B105" s="11" t="s">
        <v>113</v>
      </c>
      <c r="E105" s="47"/>
      <c r="F105" s="47"/>
      <c r="G105" s="47"/>
      <c r="H105" s="10"/>
    </row>
    <row r="106" spans="1:12" ht="13" x14ac:dyDescent="0.3">
      <c r="A106" s="3"/>
      <c r="B106" s="11" t="s">
        <v>114</v>
      </c>
    </row>
    <row r="107" spans="1:12" ht="13" x14ac:dyDescent="0.3">
      <c r="A107" s="3"/>
      <c r="B107" s="11" t="s">
        <v>115</v>
      </c>
      <c r="D107" s="3"/>
      <c r="E107" s="3"/>
      <c r="F107" s="3"/>
      <c r="G107" s="3"/>
      <c r="H107" s="3"/>
    </row>
    <row r="108" spans="1:12" ht="13" x14ac:dyDescent="0.3">
      <c r="A108" s="3"/>
      <c r="B108" s="9"/>
      <c r="D108" s="3"/>
      <c r="E108" s="3"/>
      <c r="F108" s="3"/>
      <c r="G108" s="3"/>
      <c r="H108" s="3"/>
    </row>
    <row r="109" spans="1:12" ht="13" x14ac:dyDescent="0.3">
      <c r="A109" s="3"/>
      <c r="C109" s="51"/>
      <c r="D109" s="51"/>
      <c r="E109" s="8"/>
      <c r="F109" s="8"/>
      <c r="G109" s="8"/>
      <c r="H109" s="8"/>
    </row>
    <row r="110" spans="1:12" ht="13" x14ac:dyDescent="0.3">
      <c r="A110" s="3"/>
    </row>
    <row r="111" spans="1:12" ht="13" x14ac:dyDescent="0.3">
      <c r="A111" s="3"/>
    </row>
    <row r="112" spans="1:12" ht="13" x14ac:dyDescent="0.3">
      <c r="A112" s="3"/>
    </row>
    <row r="113" spans="1:10" ht="13" x14ac:dyDescent="0.3">
      <c r="A113" s="3"/>
      <c r="C113" s="49"/>
      <c r="E113" s="10"/>
      <c r="F113" s="10"/>
      <c r="H113" s="10"/>
      <c r="J113" s="48"/>
    </row>
    <row r="114" spans="1:10" ht="13" x14ac:dyDescent="0.3">
      <c r="A114" s="3"/>
      <c r="C114" s="49"/>
      <c r="E114" s="10"/>
      <c r="F114" s="10"/>
      <c r="H114" s="10"/>
      <c r="J114" s="48"/>
    </row>
    <row r="115" spans="1:10" ht="13" x14ac:dyDescent="0.3">
      <c r="A115" s="5"/>
      <c r="C115" s="49"/>
      <c r="E115" s="10"/>
      <c r="F115" s="10"/>
      <c r="H115" s="10"/>
      <c r="J115" s="48"/>
    </row>
    <row r="116" spans="1:10" ht="13" x14ac:dyDescent="0.3">
      <c r="A116" s="3"/>
      <c r="D116" s="52"/>
      <c r="E116" s="10"/>
      <c r="F116" s="10"/>
      <c r="G116" s="11"/>
      <c r="H116" s="10"/>
      <c r="J116" s="48"/>
    </row>
    <row r="117" spans="1:10" ht="13" x14ac:dyDescent="0.3">
      <c r="A117" s="3"/>
      <c r="C117" s="49"/>
      <c r="D117" s="26"/>
      <c r="E117" s="18"/>
      <c r="F117" s="10"/>
      <c r="G117" s="11"/>
      <c r="H117" s="10"/>
      <c r="J117" s="48"/>
    </row>
    <row r="118" spans="1:10" ht="13" x14ac:dyDescent="0.3">
      <c r="A118" s="3"/>
      <c r="C118" s="49"/>
      <c r="D118" s="26"/>
      <c r="E118" s="10"/>
      <c r="F118" s="10"/>
      <c r="G118" s="11"/>
      <c r="H118" s="10"/>
      <c r="J118" s="48"/>
    </row>
    <row r="119" spans="1:10" ht="13" x14ac:dyDescent="0.3">
      <c r="A119" s="3"/>
    </row>
    <row r="120" spans="1:10" ht="13" x14ac:dyDescent="0.3">
      <c r="A120" s="3"/>
      <c r="B120" s="1"/>
    </row>
    <row r="121" spans="1:10" ht="13" x14ac:dyDescent="0.3">
      <c r="A121" s="3"/>
    </row>
    <row r="122" spans="1:10" ht="13" x14ac:dyDescent="0.3">
      <c r="A122" s="3"/>
    </row>
    <row r="123" spans="1:10" ht="13" x14ac:dyDescent="0.3">
      <c r="A123" s="3"/>
      <c r="F123" s="3"/>
    </row>
    <row r="124" spans="1:10" ht="13" x14ac:dyDescent="0.3">
      <c r="A124" s="3"/>
      <c r="F124" s="3"/>
    </row>
    <row r="125" spans="1:10" ht="13" x14ac:dyDescent="0.3">
      <c r="A125" s="3"/>
      <c r="D125" s="3"/>
      <c r="E125" s="3"/>
      <c r="F125" s="3"/>
      <c r="H125" s="3"/>
    </row>
    <row r="126" spans="1:10" ht="13" x14ac:dyDescent="0.3">
      <c r="A126" s="3"/>
      <c r="D126" s="3"/>
      <c r="E126" s="3"/>
      <c r="F126" s="3"/>
      <c r="G126" s="3"/>
      <c r="H126" s="39"/>
    </row>
    <row r="127" spans="1:10" ht="13" x14ac:dyDescent="0.3">
      <c r="A127" s="5"/>
      <c r="C127" s="51"/>
      <c r="D127" s="51"/>
      <c r="E127" s="8"/>
      <c r="F127" s="53"/>
      <c r="G127" s="8"/>
      <c r="H127" s="39"/>
    </row>
    <row r="128" spans="1:10" ht="13" x14ac:dyDescent="0.3">
      <c r="A128" s="3"/>
      <c r="C128" s="49"/>
      <c r="D128" s="50"/>
      <c r="E128" s="10"/>
      <c r="F128" s="10"/>
      <c r="G128" s="44"/>
      <c r="H128" s="10"/>
    </row>
    <row r="129" spans="1:8" ht="13" x14ac:dyDescent="0.3">
      <c r="A129" s="3"/>
      <c r="C129" s="49"/>
      <c r="D129" s="50"/>
      <c r="E129" s="10"/>
      <c r="F129" s="10"/>
      <c r="G129" s="44"/>
      <c r="H129" s="10"/>
    </row>
    <row r="130" spans="1:8" ht="13" x14ac:dyDescent="0.3">
      <c r="A130" s="3"/>
      <c r="C130" s="49"/>
      <c r="D130" s="50"/>
      <c r="E130" s="10"/>
      <c r="F130" s="10"/>
      <c r="G130" s="44"/>
      <c r="H130" s="10"/>
    </row>
    <row r="131" spans="1:8" ht="13" x14ac:dyDescent="0.3">
      <c r="A131" s="3"/>
      <c r="C131" s="49"/>
      <c r="D131" s="50"/>
      <c r="E131" s="10"/>
      <c r="F131" s="10"/>
      <c r="G131" s="44"/>
      <c r="H131" s="10"/>
    </row>
    <row r="132" spans="1:8" ht="13" x14ac:dyDescent="0.3">
      <c r="A132" s="3"/>
      <c r="C132" s="49"/>
      <c r="D132" s="50"/>
      <c r="E132" s="10"/>
      <c r="F132" s="10"/>
      <c r="G132" s="44"/>
      <c r="H132" s="10"/>
    </row>
    <row r="133" spans="1:8" ht="13" x14ac:dyDescent="0.3">
      <c r="A133" s="3"/>
      <c r="C133" s="49"/>
      <c r="D133" s="50"/>
      <c r="E133" s="10"/>
      <c r="F133" s="10"/>
      <c r="G133" s="44"/>
      <c r="H133" s="10"/>
    </row>
    <row r="134" spans="1:8" ht="13" x14ac:dyDescent="0.3">
      <c r="A134" s="3"/>
      <c r="C134" s="49"/>
      <c r="D134" s="50"/>
      <c r="E134" s="10"/>
      <c r="F134" s="10"/>
      <c r="G134" s="44"/>
      <c r="H134" s="10"/>
    </row>
    <row r="135" spans="1:8" ht="13" x14ac:dyDescent="0.3">
      <c r="A135" s="3"/>
      <c r="C135" s="49"/>
      <c r="D135" s="50"/>
      <c r="E135" s="10"/>
      <c r="F135" s="10"/>
      <c r="G135" s="44"/>
      <c r="H135" s="10"/>
    </row>
    <row r="136" spans="1:8" ht="13" x14ac:dyDescent="0.3">
      <c r="A136" s="3"/>
      <c r="C136" s="49"/>
      <c r="D136" s="50"/>
      <c r="E136" s="10"/>
      <c r="F136" s="10"/>
      <c r="G136" s="44"/>
      <c r="H136" s="10"/>
    </row>
    <row r="137" spans="1:8" ht="13" x14ac:dyDescent="0.3">
      <c r="A137" s="3"/>
      <c r="C137" s="49"/>
      <c r="D137" s="50"/>
      <c r="E137" s="10"/>
      <c r="F137" s="10"/>
      <c r="G137" s="44"/>
      <c r="H137" s="10"/>
    </row>
    <row r="138" spans="1:8" ht="13" x14ac:dyDescent="0.3">
      <c r="A138" s="3"/>
      <c r="C138" s="49"/>
      <c r="D138" s="50"/>
      <c r="E138" s="10"/>
      <c r="F138" s="10"/>
      <c r="G138" s="44"/>
      <c r="H138" s="10"/>
    </row>
    <row r="139" spans="1:8" ht="13" x14ac:dyDescent="0.3">
      <c r="A139" s="3"/>
      <c r="C139" s="49"/>
      <c r="D139" s="50"/>
      <c r="E139" s="10"/>
      <c r="F139" s="10"/>
      <c r="G139" s="44"/>
      <c r="H139" s="18"/>
    </row>
    <row r="140" spans="1:8" ht="13" x14ac:dyDescent="0.3">
      <c r="A140" s="3"/>
      <c r="H140" s="10"/>
    </row>
    <row r="141" spans="1:8" ht="13" x14ac:dyDescent="0.3">
      <c r="A141" s="3"/>
      <c r="C141" s="49"/>
      <c r="D141" s="50"/>
      <c r="F141" s="54"/>
      <c r="G141" s="44"/>
      <c r="H141" s="54"/>
    </row>
    <row r="142" spans="1:8" ht="13" x14ac:dyDescent="0.3">
      <c r="A142" s="3"/>
      <c r="B142" s="1"/>
      <c r="C142" s="49"/>
      <c r="D142" s="50"/>
      <c r="F142" s="54"/>
      <c r="G142" s="44"/>
      <c r="H142" s="54"/>
    </row>
    <row r="143" spans="1:8" ht="13" x14ac:dyDescent="0.3">
      <c r="A143" s="5"/>
      <c r="B143" s="1"/>
      <c r="C143" s="49"/>
      <c r="D143" s="50"/>
      <c r="F143" s="54"/>
      <c r="G143" s="44"/>
      <c r="H143" s="54"/>
    </row>
    <row r="144" spans="1:8" ht="13" x14ac:dyDescent="0.3">
      <c r="A144" s="3"/>
      <c r="C144" s="49"/>
      <c r="D144" s="55"/>
      <c r="E144" s="10"/>
      <c r="F144" s="56"/>
      <c r="G144" s="44"/>
      <c r="H144" s="54"/>
    </row>
    <row r="145" spans="1:8" ht="13" x14ac:dyDescent="0.3">
      <c r="A145" s="3"/>
      <c r="C145" s="49"/>
      <c r="D145" s="31"/>
      <c r="E145" s="10"/>
      <c r="F145" s="56"/>
      <c r="G145" s="44"/>
      <c r="H145" s="54"/>
    </row>
    <row r="146" spans="1:8" ht="13" x14ac:dyDescent="0.3">
      <c r="A146" s="3"/>
      <c r="C146" s="49"/>
      <c r="D146" s="31"/>
      <c r="E146" s="18"/>
      <c r="F146" s="56"/>
      <c r="G146" s="44"/>
      <c r="H146" s="54"/>
    </row>
    <row r="147" spans="1:8" ht="13" x14ac:dyDescent="0.3">
      <c r="A147" s="3"/>
      <c r="C147" s="49"/>
      <c r="D147" s="55"/>
      <c r="E147" s="10"/>
      <c r="F147" s="54"/>
      <c r="G147" s="44"/>
      <c r="H147" s="54"/>
    </row>
    <row r="148" spans="1:8" ht="13" x14ac:dyDescent="0.3">
      <c r="A148" s="3"/>
      <c r="C148" s="49"/>
      <c r="D148" s="50"/>
      <c r="F148" s="54"/>
      <c r="G148" s="44"/>
      <c r="H148" s="54"/>
    </row>
    <row r="149" spans="1:8" ht="13" x14ac:dyDescent="0.3">
      <c r="A149" s="3"/>
    </row>
    <row r="150" spans="1:8" ht="13" x14ac:dyDescent="0.3">
      <c r="A150" s="3"/>
    </row>
    <row r="151" spans="1:8" ht="13" x14ac:dyDescent="0.3">
      <c r="A151" s="3"/>
    </row>
    <row r="152" spans="1:8" ht="13" x14ac:dyDescent="0.3">
      <c r="A152" s="3"/>
      <c r="B152" s="1"/>
    </row>
    <row r="153" spans="1:8" ht="13" x14ac:dyDescent="0.3">
      <c r="A153" s="3"/>
      <c r="B153" s="11"/>
    </row>
    <row r="154" spans="1:8" ht="13" x14ac:dyDescent="0.3">
      <c r="A154" s="3"/>
      <c r="B154" s="11"/>
    </row>
    <row r="155" spans="1:8" ht="13" x14ac:dyDescent="0.3">
      <c r="A155" s="3"/>
      <c r="B155" s="11"/>
    </row>
    <row r="156" spans="1:8" ht="13" x14ac:dyDescent="0.3">
      <c r="A156" s="3"/>
    </row>
    <row r="157" spans="1:8" ht="13" x14ac:dyDescent="0.3">
      <c r="A157" s="3"/>
      <c r="B157" s="1"/>
    </row>
    <row r="158" spans="1:8" ht="13" x14ac:dyDescent="0.3">
      <c r="A158" s="3"/>
    </row>
    <row r="159" spans="1:8" ht="13" x14ac:dyDescent="0.3">
      <c r="A159" s="5"/>
      <c r="C159" s="51"/>
      <c r="D159" s="8"/>
    </row>
    <row r="160" spans="1:8" ht="13" x14ac:dyDescent="0.3">
      <c r="A160" s="3"/>
      <c r="C160" s="49"/>
      <c r="D160" s="57"/>
      <c r="F160" s="22"/>
    </row>
    <row r="161" spans="1:6" ht="13" x14ac:dyDescent="0.3">
      <c r="A161" s="3"/>
      <c r="C161" s="49"/>
      <c r="D161" s="57"/>
      <c r="F161" s="22"/>
    </row>
    <row r="162" spans="1:6" ht="13" x14ac:dyDescent="0.3">
      <c r="A162" s="3"/>
      <c r="C162" s="49"/>
      <c r="D162" s="57"/>
      <c r="F162" s="22"/>
    </row>
    <row r="163" spans="1:6" ht="13" x14ac:dyDescent="0.3">
      <c r="A163" s="3"/>
      <c r="C163" s="49"/>
      <c r="D163" s="57"/>
      <c r="F163" s="22"/>
    </row>
    <row r="164" spans="1:6" ht="13" x14ac:dyDescent="0.3">
      <c r="A164" s="3"/>
      <c r="C164" s="49"/>
      <c r="D164" s="57"/>
      <c r="F164" s="22"/>
    </row>
    <row r="165" spans="1:6" ht="13" x14ac:dyDescent="0.3">
      <c r="A165" s="3"/>
      <c r="C165" s="49"/>
      <c r="D165" s="57"/>
      <c r="F165" s="22"/>
    </row>
    <row r="166" spans="1:6" ht="13" x14ac:dyDescent="0.3">
      <c r="A166" s="3"/>
      <c r="C166" s="49"/>
      <c r="D166" s="57"/>
      <c r="F166" s="22"/>
    </row>
    <row r="167" spans="1:6" ht="13" x14ac:dyDescent="0.3">
      <c r="A167" s="3"/>
      <c r="C167" s="49"/>
      <c r="D167" s="57"/>
      <c r="F167" s="22"/>
    </row>
    <row r="168" spans="1:6" ht="13" x14ac:dyDescent="0.3">
      <c r="A168" s="3"/>
      <c r="C168" s="49"/>
      <c r="D168" s="57"/>
      <c r="F168" s="22"/>
    </row>
    <row r="169" spans="1:6" ht="13" x14ac:dyDescent="0.3">
      <c r="A169" s="3"/>
      <c r="C169" s="49"/>
      <c r="D169" s="57"/>
      <c r="F169" s="22"/>
    </row>
    <row r="170" spans="1:6" ht="13" x14ac:dyDescent="0.3">
      <c r="A170" s="3"/>
      <c r="C170" s="49"/>
      <c r="D170" s="57"/>
      <c r="F170" s="22"/>
    </row>
    <row r="171" spans="1:6" ht="13" x14ac:dyDescent="0.3">
      <c r="A171" s="3"/>
      <c r="C171" s="49"/>
      <c r="D171" s="58"/>
      <c r="F171" s="46"/>
    </row>
    <row r="172" spans="1:6" ht="13" x14ac:dyDescent="0.3">
      <c r="A172" s="3"/>
      <c r="C172" s="52"/>
      <c r="D172" s="57"/>
    </row>
  </sheetData>
  <mergeCells count="3">
    <mergeCell ref="M71:O71"/>
    <mergeCell ref="M76:O76"/>
    <mergeCell ref="M77:O77"/>
  </mergeCells>
  <pageMargins left="0.75" right="0.75" top="1" bottom="1" header="0.5" footer="0.5"/>
  <pageSetup scale="65" orientation="landscape" cellComments="asDisplayed" r:id="rId1"/>
  <headerFooter alignWithMargins="0">
    <oddHeader>&amp;CSchedule 4
True Up TRR
(Revised 2019 TO2018 True Up TRR)&amp;RAmended TO2021 Annual Update
Attachment 7
Calculation of the True Up TRR Variance</oddHeader>
    <oddFooter>&amp;R&amp;A</oddFooter>
  </headerFooter>
  <rowBreaks count="4" manualBreakCount="4">
    <brk id="45" max="14" man="1"/>
    <brk id="73" max="16383" man="1"/>
    <brk id="119" max="9" man="1"/>
    <brk id="15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AA833-13EE-4E26-A6A2-0F27EE63037E}">
  <dimension ref="A1:O74"/>
  <sheetViews>
    <sheetView view="pageLayout" zoomScaleNormal="100" workbookViewId="0"/>
  </sheetViews>
  <sheetFormatPr defaultRowHeight="12.5" x14ac:dyDescent="0.25"/>
  <cols>
    <col min="2" max="2" width="2.26953125" customWidth="1"/>
    <col min="3" max="3" width="19.1796875" customWidth="1"/>
    <col min="5" max="5" width="16.453125" customWidth="1"/>
    <col min="6" max="6" width="16" bestFit="1" customWidth="1"/>
    <col min="7" max="7" width="15.1796875" bestFit="1" customWidth="1"/>
    <col min="8" max="8" width="25.54296875" bestFit="1" customWidth="1"/>
    <col min="9" max="10" width="14.453125" bestFit="1" customWidth="1"/>
    <col min="11" max="11" width="16.453125" bestFit="1" customWidth="1"/>
    <col min="13" max="13" width="9.81640625" style="78" bestFit="1" customWidth="1"/>
    <col min="14" max="14" width="8.7265625" style="78"/>
    <col min="15" max="15" width="9.81640625" style="78" bestFit="1" customWidth="1"/>
  </cols>
  <sheetData>
    <row r="1" spans="1:15" ht="13" x14ac:dyDescent="0.3">
      <c r="A1" s="1" t="s">
        <v>0</v>
      </c>
      <c r="I1" s="167" t="s">
        <v>156</v>
      </c>
      <c r="J1" s="168"/>
      <c r="K1" s="168"/>
    </row>
    <row r="2" spans="1:15" ht="13" x14ac:dyDescent="0.3">
      <c r="I2" s="166" t="s">
        <v>153</v>
      </c>
      <c r="J2" s="166"/>
      <c r="K2" s="166"/>
      <c r="M2" s="79"/>
      <c r="N2" s="80"/>
    </row>
    <row r="3" spans="1:15" ht="14.5" x14ac:dyDescent="0.35">
      <c r="B3" s="2" t="s">
        <v>1</v>
      </c>
      <c r="I3" s="89">
        <f>50/365</f>
        <v>0.13698630136986301</v>
      </c>
      <c r="J3" s="89">
        <f>315/365</f>
        <v>0.86301369863013699</v>
      </c>
      <c r="K3" s="77">
        <f>I3+J3</f>
        <v>1</v>
      </c>
      <c r="M3" s="81"/>
      <c r="N3" s="81"/>
    </row>
    <row r="4" spans="1:15" ht="13" x14ac:dyDescent="0.3">
      <c r="B4" s="4"/>
      <c r="F4" s="3" t="s">
        <v>2</v>
      </c>
      <c r="G4" s="3"/>
      <c r="H4" s="3" t="s">
        <v>3</v>
      </c>
      <c r="I4" s="3" t="s">
        <v>165</v>
      </c>
      <c r="J4" s="3" t="s">
        <v>155</v>
      </c>
      <c r="K4" s="3" t="s">
        <v>154</v>
      </c>
    </row>
    <row r="5" spans="1:15" ht="13" x14ac:dyDescent="0.3">
      <c r="A5" s="8" t="s">
        <v>4</v>
      </c>
      <c r="B5" s="6"/>
      <c r="C5" s="7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9</v>
      </c>
      <c r="K5" s="8" t="s">
        <v>9</v>
      </c>
      <c r="M5" s="82"/>
      <c r="N5" s="83"/>
      <c r="O5" s="82"/>
    </row>
    <row r="6" spans="1:15" ht="13" x14ac:dyDescent="0.3">
      <c r="A6" s="3">
        <v>1</v>
      </c>
      <c r="C6" s="9" t="s">
        <v>10</v>
      </c>
      <c r="F6" t="s">
        <v>11</v>
      </c>
      <c r="H6" s="9" t="s">
        <v>125</v>
      </c>
      <c r="I6" s="10">
        <f>'Att1_2019-TO2021 Sch4-TUTRR'!O6</f>
        <v>0</v>
      </c>
      <c r="J6" s="10">
        <f>'Att3-2019-TO2018 Sch4-TUTRR'!O6</f>
        <v>0</v>
      </c>
      <c r="K6" s="10">
        <f>I6+J6</f>
        <v>0</v>
      </c>
      <c r="M6" s="84"/>
      <c r="N6" s="84"/>
      <c r="O6" s="84"/>
    </row>
    <row r="7" spans="1:15" ht="13" x14ac:dyDescent="0.3">
      <c r="A7" s="3">
        <f>A6+1</f>
        <v>2</v>
      </c>
      <c r="C7" s="9" t="s">
        <v>12</v>
      </c>
      <c r="F7" t="s">
        <v>13</v>
      </c>
      <c r="H7" s="9" t="s">
        <v>126</v>
      </c>
      <c r="I7" s="10">
        <f>'Att1_2019-TO2021 Sch4-TUTRR'!O7</f>
        <v>0</v>
      </c>
      <c r="J7" s="10">
        <f>'Att3-2019-TO2018 Sch4-TUTRR'!O7</f>
        <v>0</v>
      </c>
      <c r="K7" s="10">
        <f t="shared" ref="K7:K14" si="0">I7+J7</f>
        <v>0</v>
      </c>
      <c r="M7" s="84"/>
      <c r="N7" s="84"/>
      <c r="O7" s="84"/>
    </row>
    <row r="8" spans="1:15" ht="13" x14ac:dyDescent="0.3">
      <c r="A8" s="3">
        <f>A7+1</f>
        <v>3</v>
      </c>
      <c r="C8" s="9" t="s">
        <v>14</v>
      </c>
      <c r="F8" t="s">
        <v>13</v>
      </c>
      <c r="H8" t="s">
        <v>127</v>
      </c>
      <c r="I8" s="10">
        <f>'Att1_2019-TO2021 Sch4-TUTRR'!O8</f>
        <v>0</v>
      </c>
      <c r="J8" s="10">
        <f>'Att3-2019-TO2018 Sch4-TUTRR'!O8</f>
        <v>0</v>
      </c>
      <c r="K8" s="10">
        <f t="shared" si="0"/>
        <v>0</v>
      </c>
      <c r="M8" s="84"/>
      <c r="N8" s="84"/>
      <c r="O8" s="84"/>
    </row>
    <row r="9" spans="1:15" ht="13" x14ac:dyDescent="0.3">
      <c r="A9" s="3">
        <f>A8+1</f>
        <v>4</v>
      </c>
      <c r="C9" s="9" t="s">
        <v>15</v>
      </c>
      <c r="F9" t="s">
        <v>13</v>
      </c>
      <c r="H9" s="11" t="s">
        <v>128</v>
      </c>
      <c r="I9" s="10">
        <f>'Att1_2019-TO2021 Sch4-TUTRR'!O9</f>
        <v>0</v>
      </c>
      <c r="J9" s="10">
        <f>'Att3-2019-TO2018 Sch4-TUTRR'!O9</f>
        <v>0</v>
      </c>
      <c r="K9" s="10">
        <f t="shared" si="0"/>
        <v>0</v>
      </c>
      <c r="M9" s="84"/>
      <c r="N9" s="84"/>
      <c r="O9" s="84"/>
    </row>
    <row r="10" spans="1:15" ht="13" x14ac:dyDescent="0.3">
      <c r="A10" s="3"/>
      <c r="C10" s="9"/>
      <c r="I10" s="10"/>
      <c r="J10" s="10"/>
      <c r="K10" s="10"/>
      <c r="M10" s="84"/>
      <c r="N10" s="84"/>
      <c r="O10" s="84"/>
    </row>
    <row r="11" spans="1:15" ht="13" x14ac:dyDescent="0.3">
      <c r="A11" s="3"/>
      <c r="C11" s="12" t="s">
        <v>16</v>
      </c>
      <c r="I11" s="10"/>
      <c r="J11" s="10"/>
      <c r="K11" s="10"/>
      <c r="M11" s="84"/>
      <c r="N11" s="84"/>
      <c r="O11" s="84"/>
    </row>
    <row r="12" spans="1:15" ht="13" x14ac:dyDescent="0.3">
      <c r="A12" s="3">
        <f>A9+1</f>
        <v>5</v>
      </c>
      <c r="C12" s="13" t="s">
        <v>17</v>
      </c>
      <c r="F12" t="s">
        <v>11</v>
      </c>
      <c r="H12" s="9" t="s">
        <v>129</v>
      </c>
      <c r="I12" s="10">
        <f>'Att1_2019-TO2021 Sch4-TUTRR'!O12</f>
        <v>0</v>
      </c>
      <c r="J12" s="10">
        <f>'Att3-2019-TO2018 Sch4-TUTRR'!O12</f>
        <v>0</v>
      </c>
      <c r="K12" s="10">
        <f t="shared" si="0"/>
        <v>0</v>
      </c>
      <c r="M12" s="84"/>
      <c r="N12" s="84"/>
      <c r="O12" s="84"/>
    </row>
    <row r="13" spans="1:15" ht="13" x14ac:dyDescent="0.3">
      <c r="A13" s="3">
        <f>A12+1</f>
        <v>6</v>
      </c>
      <c r="C13" s="6" t="s">
        <v>18</v>
      </c>
      <c r="F13" t="s">
        <v>11</v>
      </c>
      <c r="H13" s="9" t="s">
        <v>130</v>
      </c>
      <c r="I13" s="10">
        <f>'Att1_2019-TO2021 Sch4-TUTRR'!O13</f>
        <v>0</v>
      </c>
      <c r="J13" s="10">
        <f>'Att3-2019-TO2018 Sch4-TUTRR'!O13</f>
        <v>0</v>
      </c>
      <c r="K13" s="10">
        <f t="shared" si="0"/>
        <v>0</v>
      </c>
      <c r="M13" s="84"/>
      <c r="N13" s="84"/>
      <c r="O13" s="84"/>
    </row>
    <row r="14" spans="1:15" ht="13" x14ac:dyDescent="0.3">
      <c r="A14" s="3">
        <f>A13+1</f>
        <v>7</v>
      </c>
      <c r="C14" s="13" t="s">
        <v>19</v>
      </c>
      <c r="F14" s="11" t="s">
        <v>20</v>
      </c>
      <c r="H14" t="s">
        <v>131</v>
      </c>
      <c r="I14" s="15">
        <f>'Att1_2019-TO2021 Sch4-TUTRR'!O14</f>
        <v>16192.502117696893</v>
      </c>
      <c r="J14" s="15">
        <f>'Att3-2019-TO2018 Sch4-TUTRR'!O14</f>
        <v>102033.20912676504</v>
      </c>
      <c r="K14" s="15">
        <f t="shared" si="0"/>
        <v>118225.71124446193</v>
      </c>
      <c r="M14" s="85"/>
      <c r="N14" s="85"/>
      <c r="O14" s="85"/>
    </row>
    <row r="15" spans="1:15" ht="13" x14ac:dyDescent="0.3">
      <c r="A15" s="3">
        <f>A14+1</f>
        <v>8</v>
      </c>
      <c r="C15" s="13" t="s">
        <v>21</v>
      </c>
      <c r="H15" t="str">
        <f>"Line "&amp;A12&amp;" + Line "&amp;A13&amp;" + Line "&amp;A14&amp;""</f>
        <v>Line 5 + Line 6 + Line 7</v>
      </c>
      <c r="I15" s="15">
        <f>'Att1_2019-TO2021 Sch4-TUTRR'!O15</f>
        <v>16192.502117697913</v>
      </c>
      <c r="J15" s="15">
        <f>'Att3-2019-TO2018 Sch4-TUTRR'!O15</f>
        <v>102033.20912675539</v>
      </c>
      <c r="K15" s="15">
        <f t="shared" ref="K15:K70" si="1">I15+J15</f>
        <v>118225.7112444533</v>
      </c>
      <c r="M15" s="84"/>
      <c r="N15" s="84"/>
      <c r="O15" s="84"/>
    </row>
    <row r="16" spans="1:15" ht="13" x14ac:dyDescent="0.3">
      <c r="A16" s="3"/>
      <c r="C16" s="13"/>
      <c r="I16" s="10"/>
      <c r="J16" s="10"/>
      <c r="K16" s="10"/>
      <c r="M16" s="84"/>
      <c r="N16" s="84"/>
      <c r="O16" s="84"/>
    </row>
    <row r="17" spans="1:15" ht="13" x14ac:dyDescent="0.3">
      <c r="A17" s="3"/>
      <c r="C17" s="16" t="s">
        <v>22</v>
      </c>
      <c r="I17" s="10"/>
      <c r="J17" s="10"/>
      <c r="K17" s="10"/>
      <c r="M17" s="84"/>
      <c r="N17" s="84"/>
      <c r="O17" s="84"/>
    </row>
    <row r="18" spans="1:15" ht="13" x14ac:dyDescent="0.3">
      <c r="A18" s="3">
        <f>A15+1</f>
        <v>9</v>
      </c>
      <c r="C18" s="13" t="s">
        <v>23</v>
      </c>
      <c r="F18" t="s">
        <v>11</v>
      </c>
      <c r="G18" t="s">
        <v>24</v>
      </c>
      <c r="H18" s="9" t="s">
        <v>144</v>
      </c>
      <c r="I18" s="10">
        <f>'Att1_2019-TO2021 Sch4-TUTRR'!O18</f>
        <v>0</v>
      </c>
      <c r="J18" s="10">
        <f>'Att3-2019-TO2018 Sch4-TUTRR'!O18</f>
        <v>0</v>
      </c>
      <c r="K18" s="10">
        <f t="shared" si="1"/>
        <v>0</v>
      </c>
      <c r="M18" s="84"/>
      <c r="N18" s="84"/>
      <c r="O18" s="84"/>
    </row>
    <row r="19" spans="1:15" ht="13" x14ac:dyDescent="0.3">
      <c r="A19" s="3">
        <f>A18+1</f>
        <v>10</v>
      </c>
      <c r="C19" s="13" t="s">
        <v>25</v>
      </c>
      <c r="F19" t="s">
        <v>13</v>
      </c>
      <c r="G19" t="s">
        <v>24</v>
      </c>
      <c r="H19" s="9" t="s">
        <v>145</v>
      </c>
      <c r="I19" s="10">
        <f>'Att1_2019-TO2021 Sch4-TUTRR'!O19</f>
        <v>0</v>
      </c>
      <c r="J19" s="10">
        <f>'Att3-2019-TO2018 Sch4-TUTRR'!O19</f>
        <v>0</v>
      </c>
      <c r="K19" s="10">
        <f t="shared" si="1"/>
        <v>0</v>
      </c>
      <c r="M19" s="84"/>
      <c r="N19" s="84"/>
      <c r="O19" s="84"/>
    </row>
    <row r="20" spans="1:15" ht="13" x14ac:dyDescent="0.3">
      <c r="A20" s="3">
        <f>A19+1</f>
        <v>11</v>
      </c>
      <c r="C20" s="13" t="s">
        <v>26</v>
      </c>
      <c r="D20" s="17"/>
      <c r="F20" t="s">
        <v>13</v>
      </c>
      <c r="G20" t="s">
        <v>24</v>
      </c>
      <c r="H20" s="9" t="s">
        <v>146</v>
      </c>
      <c r="I20" s="10">
        <f>'Att1_2019-TO2021 Sch4-TUTRR'!O20</f>
        <v>0</v>
      </c>
      <c r="J20" s="10">
        <f>'Att3-2019-TO2018 Sch4-TUTRR'!O20</f>
        <v>0</v>
      </c>
      <c r="K20" s="18">
        <f t="shared" si="1"/>
        <v>0</v>
      </c>
      <c r="M20" s="84"/>
      <c r="N20" s="84"/>
      <c r="O20" s="84"/>
    </row>
    <row r="21" spans="1:15" ht="13" x14ac:dyDescent="0.3">
      <c r="A21" s="3">
        <f>A20+1</f>
        <v>12</v>
      </c>
      <c r="C21" s="19" t="s">
        <v>27</v>
      </c>
      <c r="D21" s="17"/>
      <c r="H21" t="str">
        <f>"Line "&amp;A18&amp;" + Line "&amp;A19&amp;" + Line "&amp;A20&amp;""</f>
        <v>Line 9 + Line 10 + Line 11</v>
      </c>
      <c r="I21" s="10">
        <f>'Att1_2019-TO2021 Sch4-TUTRR'!O21</f>
        <v>0</v>
      </c>
      <c r="J21" s="10">
        <f>'Att3-2019-TO2018 Sch4-TUTRR'!O21</f>
        <v>0</v>
      </c>
      <c r="K21" s="10">
        <f t="shared" si="1"/>
        <v>0</v>
      </c>
      <c r="M21" s="84"/>
      <c r="N21" s="84"/>
      <c r="O21" s="84"/>
    </row>
    <row r="22" spans="1:15" ht="13" x14ac:dyDescent="0.3">
      <c r="A22" s="3"/>
      <c r="C22" s="11"/>
      <c r="I22" s="10"/>
      <c r="J22" s="10"/>
      <c r="K22" s="10"/>
      <c r="M22" s="84"/>
      <c r="N22" s="84"/>
      <c r="O22" s="84"/>
    </row>
    <row r="23" spans="1:15" ht="13" x14ac:dyDescent="0.3">
      <c r="A23" s="3">
        <f>A21+1</f>
        <v>13</v>
      </c>
      <c r="C23" s="20" t="s">
        <v>28</v>
      </c>
      <c r="F23" s="9" t="s">
        <v>13</v>
      </c>
      <c r="H23" s="9" t="s">
        <v>151</v>
      </c>
      <c r="I23" s="10">
        <f>'Att1_2019-TO2021 Sch4-TUTRR'!O23</f>
        <v>0</v>
      </c>
      <c r="J23" s="10">
        <f>'Att3-2019-TO2018 Sch4-TUTRR'!O23</f>
        <v>0</v>
      </c>
      <c r="K23" s="10">
        <f t="shared" si="1"/>
        <v>0</v>
      </c>
      <c r="M23" s="84"/>
      <c r="N23" s="84"/>
      <c r="O23" s="84"/>
    </row>
    <row r="24" spans="1:15" ht="13" x14ac:dyDescent="0.3">
      <c r="A24" s="3">
        <f>A23+1</f>
        <v>14</v>
      </c>
      <c r="C24" s="9" t="s">
        <v>29</v>
      </c>
      <c r="F24" t="s">
        <v>11</v>
      </c>
      <c r="H24" s="9" t="s">
        <v>152</v>
      </c>
      <c r="I24" s="10">
        <f>'Att1_2019-TO2021 Sch4-TUTRR'!O24</f>
        <v>0</v>
      </c>
      <c r="J24" s="10">
        <f>'Att3-2019-TO2018 Sch4-TUTRR'!O24</f>
        <v>0</v>
      </c>
      <c r="K24" s="10">
        <f t="shared" si="1"/>
        <v>0</v>
      </c>
      <c r="M24" s="84"/>
      <c r="N24" s="84"/>
      <c r="O24" s="84"/>
    </row>
    <row r="25" spans="1:15" ht="13" x14ac:dyDescent="0.3">
      <c r="A25" s="3">
        <f>A24+1</f>
        <v>15</v>
      </c>
      <c r="C25" s="20" t="s">
        <v>30</v>
      </c>
      <c r="F25" t="s">
        <v>13</v>
      </c>
      <c r="G25" t="s">
        <v>24</v>
      </c>
      <c r="H25" s="9" t="s">
        <v>147</v>
      </c>
      <c r="I25" s="10">
        <f>'Att1_2019-TO2021 Sch4-TUTRR'!O25</f>
        <v>0</v>
      </c>
      <c r="J25" s="10">
        <f>'Att3-2019-TO2018 Sch4-TUTRR'!O25</f>
        <v>0</v>
      </c>
      <c r="K25" s="10">
        <f t="shared" si="1"/>
        <v>0</v>
      </c>
      <c r="M25" s="84"/>
      <c r="N25" s="84"/>
      <c r="O25" s="84"/>
    </row>
    <row r="26" spans="1:15" ht="13" x14ac:dyDescent="0.3">
      <c r="A26" s="3">
        <f t="shared" ref="A26:A27" si="2">A25+1</f>
        <v>16</v>
      </c>
      <c r="C26" s="9" t="s">
        <v>31</v>
      </c>
      <c r="H26" s="11" t="s">
        <v>148</v>
      </c>
      <c r="I26" s="10">
        <f>'Att1_2019-TO2021 Sch4-TUTRR'!O26</f>
        <v>0</v>
      </c>
      <c r="J26" s="10">
        <f>'Att3-2019-TO2018 Sch4-TUTRR'!O26</f>
        <v>0</v>
      </c>
      <c r="K26" s="10">
        <f t="shared" si="1"/>
        <v>0</v>
      </c>
      <c r="M26" s="84"/>
      <c r="N26" s="84"/>
      <c r="O26" s="84"/>
    </row>
    <row r="27" spans="1:15" ht="13" x14ac:dyDescent="0.3">
      <c r="A27" s="3">
        <f t="shared" si="2"/>
        <v>17</v>
      </c>
      <c r="C27" s="20" t="s">
        <v>32</v>
      </c>
      <c r="F27" t="s">
        <v>13</v>
      </c>
      <c r="H27" s="9" t="s">
        <v>149</v>
      </c>
      <c r="I27" s="10">
        <f>'Att1_2019-TO2021 Sch4-TUTRR'!O27</f>
        <v>0</v>
      </c>
      <c r="J27" s="10">
        <f>'Att3-2019-TO2018 Sch4-TUTRR'!O27</f>
        <v>0</v>
      </c>
      <c r="K27" s="10">
        <f t="shared" si="1"/>
        <v>0</v>
      </c>
      <c r="M27" s="84"/>
      <c r="N27" s="84"/>
      <c r="O27" s="84"/>
    </row>
    <row r="28" spans="1:15" ht="13" x14ac:dyDescent="0.3">
      <c r="A28" s="3"/>
      <c r="C28" s="20"/>
      <c r="I28" s="10"/>
      <c r="J28" s="10"/>
      <c r="K28" s="10"/>
      <c r="M28" s="84"/>
      <c r="N28" s="84"/>
      <c r="O28" s="84"/>
    </row>
    <row r="29" spans="1:15" ht="13" x14ac:dyDescent="0.3">
      <c r="A29" s="3">
        <f>A27+1</f>
        <v>18</v>
      </c>
      <c r="C29" t="s">
        <v>33</v>
      </c>
      <c r="H29" t="str">
        <f>"L"&amp;A6&amp;"+L"&amp;A7&amp;"+L"&amp;A8&amp;"+L"&amp;A9&amp;"+L"&amp;A15&amp;"+L"&amp;A21&amp;"+"</f>
        <v>L1+L2+L3+L4+L8+L12+</v>
      </c>
      <c r="I29" s="15">
        <f>'Att1_2019-TO2021 Sch4-TUTRR'!O29</f>
        <v>16192.502117679544</v>
      </c>
      <c r="J29" s="15">
        <f>'Att3-2019-TO2018 Sch4-TUTRR'!O29</f>
        <v>102033.20912729551</v>
      </c>
      <c r="K29" s="15">
        <f t="shared" si="1"/>
        <v>118225.71124497506</v>
      </c>
      <c r="M29" s="84"/>
      <c r="N29" s="84"/>
      <c r="O29" s="84"/>
    </row>
    <row r="30" spans="1:15" ht="13" x14ac:dyDescent="0.3">
      <c r="A30" s="3"/>
      <c r="H30" t="str">
        <f>"L"&amp;A23&amp;"+L"&amp;A24&amp;"+L"&amp;A25&amp;"+L"&amp;A26&amp;"+L"&amp;A27&amp;""</f>
        <v>L13+L14+L15+L16+L17</v>
      </c>
      <c r="I30" s="10">
        <f>'Att1_2019-TO2021 Sch4-TUTRR'!O30</f>
        <v>0</v>
      </c>
      <c r="J30" s="10">
        <f>'Att3-2019-TO2018 Sch4-TUTRR'!O30</f>
        <v>0</v>
      </c>
      <c r="K30" s="10"/>
      <c r="M30" s="84"/>
      <c r="N30" s="84"/>
      <c r="O30" s="84"/>
    </row>
    <row r="31" spans="1:15" ht="13" x14ac:dyDescent="0.3">
      <c r="A31" s="3"/>
      <c r="B31" s="1" t="s">
        <v>34</v>
      </c>
      <c r="I31" s="10"/>
      <c r="J31" s="10"/>
      <c r="K31" s="10"/>
      <c r="M31" s="84"/>
      <c r="N31" s="84"/>
      <c r="O31" s="84"/>
    </row>
    <row r="32" spans="1:15" ht="13" x14ac:dyDescent="0.3">
      <c r="A32" s="8" t="s">
        <v>4</v>
      </c>
      <c r="C32" s="1"/>
      <c r="I32" s="10"/>
      <c r="J32" s="10"/>
      <c r="K32" s="10"/>
      <c r="M32" s="84"/>
      <c r="N32" s="84"/>
      <c r="O32" s="84"/>
    </row>
    <row r="33" spans="1:15" ht="13" x14ac:dyDescent="0.3">
      <c r="A33" s="3">
        <f>A29+1</f>
        <v>19</v>
      </c>
      <c r="B33" s="11"/>
      <c r="C33" s="11" t="s">
        <v>35</v>
      </c>
      <c r="D33" s="11"/>
      <c r="E33" s="11"/>
      <c r="F33" s="11"/>
      <c r="G33" s="11" t="s">
        <v>36</v>
      </c>
      <c r="H33" s="11" t="str">
        <f>"Instruction 1, Line "&amp;B98&amp;""</f>
        <v xml:space="preserve">Instruction 1, Line </v>
      </c>
      <c r="I33" s="152">
        <f>'Att1_2019-TO2021 Sch4-TUTRR'!O33</f>
        <v>0</v>
      </c>
      <c r="J33" s="152">
        <f>'Att3-2019-TO2018 Sch4-TUTRR'!O33</f>
        <v>0</v>
      </c>
      <c r="K33" s="69">
        <f t="shared" si="1"/>
        <v>0</v>
      </c>
      <c r="M33" s="86"/>
      <c r="N33" s="84"/>
      <c r="O33" s="84"/>
    </row>
    <row r="34" spans="1:15" ht="13" x14ac:dyDescent="0.3">
      <c r="A34" s="3">
        <f>A33+1</f>
        <v>20</v>
      </c>
      <c r="C34" s="11" t="s">
        <v>37</v>
      </c>
      <c r="D34" s="11"/>
      <c r="E34" s="11"/>
      <c r="F34" s="11"/>
      <c r="G34" s="11"/>
      <c r="H34" t="str">
        <f>"Line "&amp;A29&amp;" * Line "&amp;A33&amp;""</f>
        <v>Line 18 * Line 19</v>
      </c>
      <c r="I34" s="15">
        <f>'Att1_2019-TO2021 Sch4-TUTRR'!O34</f>
        <v>1253.4893394169742</v>
      </c>
      <c r="J34" s="15">
        <f>'Att3-2019-TO2018 Sch4-TUTRR'!O34</f>
        <v>7727.1130248153049</v>
      </c>
      <c r="K34" s="15">
        <f t="shared" si="1"/>
        <v>8980.6023642322798</v>
      </c>
      <c r="M34" s="84"/>
      <c r="N34" s="84"/>
      <c r="O34" s="84"/>
    </row>
    <row r="35" spans="1:15" ht="13" x14ac:dyDescent="0.3">
      <c r="A35" s="3"/>
      <c r="B35" s="6"/>
      <c r="I35" s="10"/>
      <c r="J35" s="10"/>
      <c r="K35" s="10"/>
      <c r="M35" s="84"/>
      <c r="N35" s="84"/>
      <c r="O35" s="84"/>
    </row>
    <row r="36" spans="1:15" ht="13" x14ac:dyDescent="0.3">
      <c r="A36" s="3"/>
      <c r="B36" s="1" t="s">
        <v>38</v>
      </c>
      <c r="I36" s="10"/>
      <c r="J36" s="10"/>
      <c r="K36" s="10"/>
      <c r="M36" s="84"/>
      <c r="N36" s="84"/>
      <c r="O36" s="84"/>
    </row>
    <row r="37" spans="1:15" ht="13" x14ac:dyDescent="0.3">
      <c r="A37" s="3"/>
      <c r="B37" s="6"/>
      <c r="I37" s="10"/>
      <c r="J37" s="10"/>
      <c r="K37" s="10"/>
      <c r="M37" s="84"/>
      <c r="N37" s="84"/>
      <c r="O37" s="84"/>
    </row>
    <row r="38" spans="1:15" ht="13" x14ac:dyDescent="0.3">
      <c r="A38" s="3">
        <f>A34+1</f>
        <v>21</v>
      </c>
      <c r="C38" s="11" t="s">
        <v>39</v>
      </c>
      <c r="I38" s="15">
        <f>'Att1_2019-TO2021 Sch4-TUTRR'!O38</f>
        <v>357.28751100905953</v>
      </c>
      <c r="J38" s="15">
        <f>'Att3-2019-TO2018 Sch4-TUTRR'!O38</f>
        <v>2138.0778795733845</v>
      </c>
      <c r="K38" s="15">
        <f t="shared" si="1"/>
        <v>2495.365390582444</v>
      </c>
      <c r="M38" s="84"/>
      <c r="N38" s="84"/>
      <c r="O38" s="84"/>
    </row>
    <row r="39" spans="1:15" ht="13" x14ac:dyDescent="0.3">
      <c r="A39" s="3"/>
      <c r="I39" s="10"/>
      <c r="J39" s="10"/>
      <c r="K39" s="10"/>
      <c r="M39" s="84"/>
      <c r="N39" s="84"/>
      <c r="O39" s="84"/>
    </row>
    <row r="40" spans="1:15" ht="13" x14ac:dyDescent="0.3">
      <c r="A40" s="3"/>
      <c r="D40" t="s">
        <v>40</v>
      </c>
      <c r="I40" s="10"/>
      <c r="J40" s="10"/>
      <c r="K40" s="10"/>
      <c r="M40" s="84"/>
      <c r="N40" s="84"/>
      <c r="O40" s="84"/>
    </row>
    <row r="41" spans="1:15" ht="13" x14ac:dyDescent="0.3">
      <c r="A41" s="3">
        <f>A38+1</f>
        <v>22</v>
      </c>
      <c r="D41" s="6" t="s">
        <v>41</v>
      </c>
      <c r="H41" t="str">
        <f>"Line "&amp;A29&amp;""</f>
        <v>Line 18</v>
      </c>
      <c r="I41" s="15">
        <f>'Att1_2019-TO2021 Sch4-TUTRR'!O41</f>
        <v>16192.502117679544</v>
      </c>
      <c r="J41" s="15">
        <f>'Att3-2019-TO2018 Sch4-TUTRR'!O41</f>
        <v>102033.20912729551</v>
      </c>
      <c r="K41" s="15">
        <f t="shared" si="1"/>
        <v>118225.71124497506</v>
      </c>
      <c r="M41" s="84"/>
      <c r="N41" s="84"/>
      <c r="O41" s="84"/>
    </row>
    <row r="42" spans="1:15" ht="13" x14ac:dyDescent="0.3">
      <c r="A42" s="3">
        <f>A41+1</f>
        <v>23</v>
      </c>
      <c r="D42" s="13" t="s">
        <v>42</v>
      </c>
      <c r="G42" s="11" t="s">
        <v>43</v>
      </c>
      <c r="H42" s="11" t="str">
        <f>"Instruction 1, Line "&amp;B103&amp;""</f>
        <v xml:space="preserve">Instruction 1, Line </v>
      </c>
      <c r="I42" s="10">
        <f>'Att1_2019-TO2021 Sch4-TUTRR'!O42</f>
        <v>0</v>
      </c>
      <c r="J42" s="10">
        <f>'Att3-2019-TO2018 Sch4-TUTRR'!O42</f>
        <v>0</v>
      </c>
      <c r="K42" s="10">
        <f t="shared" si="1"/>
        <v>0</v>
      </c>
      <c r="M42" s="84"/>
      <c r="N42" s="84"/>
      <c r="O42" s="84"/>
    </row>
    <row r="43" spans="1:15" ht="13" x14ac:dyDescent="0.3">
      <c r="A43" s="3">
        <f>A42+1</f>
        <v>24</v>
      </c>
      <c r="D43" s="6" t="s">
        <v>44</v>
      </c>
      <c r="H43" t="s">
        <v>132</v>
      </c>
      <c r="I43" s="10">
        <f>'Att1_2019-TO2021 Sch4-TUTRR'!O43</f>
        <v>0</v>
      </c>
      <c r="J43" s="10">
        <f>'Att3-2019-TO2018 Sch4-TUTRR'!O43</f>
        <v>0</v>
      </c>
      <c r="K43" s="10">
        <f t="shared" si="1"/>
        <v>0</v>
      </c>
      <c r="M43" s="84"/>
      <c r="N43" s="84"/>
      <c r="O43" s="84"/>
    </row>
    <row r="44" spans="1:15" ht="13" x14ac:dyDescent="0.3">
      <c r="A44" s="3">
        <f>A43+1</f>
        <v>25</v>
      </c>
      <c r="D44" s="6" t="s">
        <v>45</v>
      </c>
      <c r="H44" t="s">
        <v>133</v>
      </c>
      <c r="I44" s="10">
        <f>'Att1_2019-TO2021 Sch4-TUTRR'!O44</f>
        <v>0</v>
      </c>
      <c r="J44" s="10">
        <f>'Att3-2019-TO2018 Sch4-TUTRR'!O44</f>
        <v>0</v>
      </c>
      <c r="K44" s="10">
        <f t="shared" si="1"/>
        <v>0</v>
      </c>
      <c r="M44" s="84"/>
      <c r="N44" s="84"/>
      <c r="O44" s="84"/>
    </row>
    <row r="45" spans="1:15" ht="13" x14ac:dyDescent="0.3">
      <c r="A45" s="3">
        <f>A44+1</f>
        <v>26</v>
      </c>
      <c r="D45" s="6" t="s">
        <v>46</v>
      </c>
      <c r="H45" t="s">
        <v>134</v>
      </c>
      <c r="I45" s="10">
        <f>'Att1_2019-TO2021 Sch4-TUTRR'!O45</f>
        <v>0</v>
      </c>
      <c r="J45" s="10">
        <f>'Att3-2019-TO2018 Sch4-TUTRR'!O45</f>
        <v>0</v>
      </c>
      <c r="K45" s="10">
        <f t="shared" si="1"/>
        <v>0</v>
      </c>
      <c r="M45" s="84"/>
      <c r="N45" s="84"/>
      <c r="O45" s="84"/>
    </row>
    <row r="46" spans="1:15" ht="13" x14ac:dyDescent="0.3">
      <c r="A46" s="3"/>
      <c r="B46" s="6"/>
      <c r="I46" s="10"/>
      <c r="J46" s="10"/>
      <c r="K46" s="10"/>
      <c r="M46" s="84"/>
      <c r="N46" s="84"/>
      <c r="O46" s="84"/>
    </row>
    <row r="47" spans="1:15" ht="13" x14ac:dyDescent="0.3">
      <c r="A47" s="3"/>
      <c r="B47" s="1" t="s">
        <v>47</v>
      </c>
      <c r="I47" s="10"/>
      <c r="J47" s="10"/>
      <c r="K47" s="10"/>
      <c r="M47" s="84"/>
      <c r="N47" s="84"/>
      <c r="O47" s="84"/>
    </row>
    <row r="48" spans="1:15" ht="13" x14ac:dyDescent="0.3">
      <c r="A48" s="3">
        <f>A45+1</f>
        <v>27</v>
      </c>
      <c r="B48" s="6"/>
      <c r="C48" t="s">
        <v>48</v>
      </c>
      <c r="H48" t="s">
        <v>135</v>
      </c>
      <c r="I48" s="10">
        <f>'Att1_2019-TO2021 Sch4-TUTRR'!O48</f>
        <v>0</v>
      </c>
      <c r="J48" s="10">
        <f>'Att3-2019-TO2018 Sch4-TUTRR'!O48</f>
        <v>0</v>
      </c>
      <c r="K48" s="10">
        <f t="shared" si="1"/>
        <v>0</v>
      </c>
      <c r="M48" s="84"/>
      <c r="N48" s="84"/>
      <c r="O48" s="84"/>
    </row>
    <row r="49" spans="1:15" ht="13" x14ac:dyDescent="0.3">
      <c r="A49" s="3">
        <f t="shared" ref="A49:A59" si="3">A48+1</f>
        <v>28</v>
      </c>
      <c r="B49" s="6"/>
      <c r="C49" s="11" t="s">
        <v>49</v>
      </c>
      <c r="H49" t="s">
        <v>136</v>
      </c>
      <c r="I49" s="15">
        <f>'Att1_2019-TO2021 Sch4-TUTRR'!O49</f>
        <v>129540.0169415772</v>
      </c>
      <c r="J49" s="15">
        <f>'Att3-2019-TO2018 Sch4-TUTRR'!O49</f>
        <v>816265.67301412032</v>
      </c>
      <c r="K49" s="15">
        <f t="shared" si="1"/>
        <v>945805.68995569751</v>
      </c>
      <c r="M49" s="84"/>
      <c r="N49" s="84"/>
      <c r="O49" s="84"/>
    </row>
    <row r="50" spans="1:15" ht="13" x14ac:dyDescent="0.3">
      <c r="A50" s="3">
        <f>A49+1</f>
        <v>29</v>
      </c>
      <c r="B50" s="6"/>
      <c r="C50" t="s">
        <v>50</v>
      </c>
      <c r="H50" t="s">
        <v>137</v>
      </c>
      <c r="I50" s="10">
        <f>'Att1_2019-TO2021 Sch4-TUTRR'!O50</f>
        <v>0</v>
      </c>
      <c r="J50" s="10">
        <f>'Att3-2019-TO2018 Sch4-TUTRR'!O50</f>
        <v>0</v>
      </c>
      <c r="K50" s="10">
        <f t="shared" si="1"/>
        <v>0</v>
      </c>
      <c r="M50" s="84"/>
      <c r="N50" s="84"/>
      <c r="O50" s="84"/>
    </row>
    <row r="51" spans="1:15" ht="13" x14ac:dyDescent="0.3">
      <c r="A51" s="3">
        <f t="shared" si="3"/>
        <v>30</v>
      </c>
      <c r="B51" s="6"/>
      <c r="C51" s="11" t="s">
        <v>51</v>
      </c>
      <c r="H51" t="s">
        <v>138</v>
      </c>
      <c r="I51" s="10">
        <f>'Att1_2019-TO2021 Sch4-TUTRR'!O51</f>
        <v>0</v>
      </c>
      <c r="J51" s="10">
        <f>'Att3-2019-TO2018 Sch4-TUTRR'!O51</f>
        <v>0</v>
      </c>
      <c r="K51" s="10">
        <f t="shared" si="1"/>
        <v>0</v>
      </c>
      <c r="M51" s="84"/>
      <c r="N51" s="84"/>
      <c r="O51" s="84"/>
    </row>
    <row r="52" spans="1:15" ht="13" x14ac:dyDescent="0.3">
      <c r="A52" s="3">
        <f t="shared" si="3"/>
        <v>31</v>
      </c>
      <c r="B52" s="6"/>
      <c r="C52" s="11" t="s">
        <v>52</v>
      </c>
      <c r="H52" t="s">
        <v>139</v>
      </c>
      <c r="I52" s="10">
        <f>'Att1_2019-TO2021 Sch4-TUTRR'!O52</f>
        <v>0</v>
      </c>
      <c r="J52" s="10">
        <f>'Att3-2019-TO2018 Sch4-TUTRR'!O52</f>
        <v>0</v>
      </c>
      <c r="K52" s="10">
        <f t="shared" si="1"/>
        <v>0</v>
      </c>
      <c r="M52" s="84"/>
      <c r="N52" s="84"/>
      <c r="O52" s="84"/>
    </row>
    <row r="53" spans="1:15" ht="13" x14ac:dyDescent="0.3">
      <c r="A53" s="3">
        <f t="shared" si="3"/>
        <v>32</v>
      </c>
      <c r="B53" s="6"/>
      <c r="C53" s="11" t="s">
        <v>53</v>
      </c>
      <c r="H53" t="s">
        <v>140</v>
      </c>
      <c r="I53" s="10">
        <f>'Att1_2019-TO2021 Sch4-TUTRR'!O53</f>
        <v>0</v>
      </c>
      <c r="J53" s="10">
        <f>'Att3-2019-TO2018 Sch4-TUTRR'!O53</f>
        <v>0</v>
      </c>
      <c r="K53" s="10">
        <f t="shared" si="1"/>
        <v>0</v>
      </c>
      <c r="M53" s="84"/>
      <c r="N53" s="84"/>
      <c r="O53" s="84"/>
    </row>
    <row r="54" spans="1:15" ht="13" x14ac:dyDescent="0.3">
      <c r="A54" s="3">
        <f t="shared" si="3"/>
        <v>33</v>
      </c>
      <c r="B54" s="6"/>
      <c r="C54" t="s">
        <v>54</v>
      </c>
      <c r="G54" s="11"/>
      <c r="H54" t="s">
        <v>141</v>
      </c>
      <c r="I54" s="10">
        <f>'Att1_2019-TO2021 Sch4-TUTRR'!O54</f>
        <v>0</v>
      </c>
      <c r="J54" s="10">
        <f>'Att3-2019-TO2018 Sch4-TUTRR'!O54</f>
        <v>0</v>
      </c>
      <c r="K54" s="10">
        <f t="shared" si="1"/>
        <v>0</v>
      </c>
      <c r="M54" s="84"/>
      <c r="N54" s="84"/>
      <c r="O54" s="84"/>
    </row>
    <row r="55" spans="1:15" ht="13" x14ac:dyDescent="0.3">
      <c r="A55" s="3">
        <f t="shared" si="3"/>
        <v>34</v>
      </c>
      <c r="B55" s="6"/>
      <c r="C55" t="s">
        <v>55</v>
      </c>
      <c r="H55" t="str">
        <f>"Line "&amp;A34&amp;""</f>
        <v>Line 20</v>
      </c>
      <c r="I55" s="15">
        <f>'Att1_2019-TO2021 Sch4-TUTRR'!O55</f>
        <v>1253.4893394169742</v>
      </c>
      <c r="J55" s="15">
        <f>'Att3-2019-TO2018 Sch4-TUTRR'!O55</f>
        <v>7727.1130248153049</v>
      </c>
      <c r="K55" s="15">
        <f t="shared" si="1"/>
        <v>8980.6023642322798</v>
      </c>
      <c r="M55" s="84"/>
      <c r="N55" s="84"/>
      <c r="O55" s="84"/>
    </row>
    <row r="56" spans="1:15" ht="13" x14ac:dyDescent="0.3">
      <c r="A56" s="3">
        <f t="shared" si="3"/>
        <v>35</v>
      </c>
      <c r="B56" s="6"/>
      <c r="C56" t="s">
        <v>56</v>
      </c>
      <c r="H56" t="str">
        <f>"Line "&amp;A38&amp;""</f>
        <v>Line 21</v>
      </c>
      <c r="I56" s="15">
        <f>'Att1_2019-TO2021 Sch4-TUTRR'!O56</f>
        <v>357.28751100905953</v>
      </c>
      <c r="J56" s="15">
        <f>'Att3-2019-TO2018 Sch4-TUTRR'!O56</f>
        <v>2138.0778795733845</v>
      </c>
      <c r="K56" s="15">
        <f t="shared" si="1"/>
        <v>2495.365390582444</v>
      </c>
      <c r="M56" s="84"/>
      <c r="N56" s="84"/>
      <c r="O56" s="84"/>
    </row>
    <row r="57" spans="1:15" ht="13" x14ac:dyDescent="0.3">
      <c r="A57" s="3">
        <f t="shared" si="3"/>
        <v>36</v>
      </c>
      <c r="B57" s="6"/>
      <c r="C57" s="11" t="s">
        <v>57</v>
      </c>
      <c r="H57" t="s">
        <v>142</v>
      </c>
      <c r="I57" s="10">
        <f>'Att1_2019-TO2021 Sch4-TUTRR'!O57</f>
        <v>0</v>
      </c>
      <c r="J57" s="10">
        <f>'Att3-2019-TO2018 Sch4-TUTRR'!O57</f>
        <v>0</v>
      </c>
      <c r="K57" s="10">
        <f t="shared" si="1"/>
        <v>0</v>
      </c>
      <c r="M57" s="84"/>
      <c r="N57" s="84"/>
      <c r="O57" s="84"/>
    </row>
    <row r="58" spans="1:15" ht="13" x14ac:dyDescent="0.3">
      <c r="A58" s="3">
        <f t="shared" si="3"/>
        <v>37</v>
      </c>
      <c r="B58" s="6"/>
      <c r="C58" s="25" t="s">
        <v>58</v>
      </c>
      <c r="D58" s="25"/>
      <c r="H58" t="s">
        <v>143</v>
      </c>
      <c r="I58" s="10">
        <f>'Att1_2019-TO2021 Sch4-TUTRR'!O58</f>
        <v>0</v>
      </c>
      <c r="J58" s="10">
        <f>'Att3-2019-TO2018 Sch4-TUTRR'!O58</f>
        <v>0</v>
      </c>
      <c r="K58" s="10">
        <f t="shared" si="1"/>
        <v>0</v>
      </c>
      <c r="M58" s="84"/>
      <c r="N58" s="84"/>
      <c r="O58" s="84"/>
    </row>
    <row r="59" spans="1:15" ht="13" x14ac:dyDescent="0.3">
      <c r="A59" s="3">
        <f t="shared" si="3"/>
        <v>38</v>
      </c>
      <c r="B59" s="6"/>
      <c r="C59" s="11" t="s">
        <v>59</v>
      </c>
      <c r="H59" t="str">
        <f>"Sum Line "&amp;A48&amp;" to Line "&amp;A58&amp;""</f>
        <v>Sum Line 27 to Line 37</v>
      </c>
      <c r="I59" s="15">
        <f>'Att1_2019-TO2021 Sch4-TUTRR'!O59</f>
        <v>131150.79379200935</v>
      </c>
      <c r="J59" s="15">
        <f>'Att3-2019-TO2018 Sch4-TUTRR'!O59</f>
        <v>826130.8639184318</v>
      </c>
      <c r="K59" s="15">
        <f t="shared" si="1"/>
        <v>957281.65771044116</v>
      </c>
      <c r="M59" s="84"/>
      <c r="N59" s="84"/>
      <c r="O59" s="84"/>
    </row>
    <row r="60" spans="1:15" ht="13" x14ac:dyDescent="0.3">
      <c r="A60" s="3"/>
      <c r="B60" s="6"/>
      <c r="I60" s="10"/>
      <c r="J60" s="10"/>
      <c r="K60" s="10"/>
      <c r="M60" s="84"/>
      <c r="N60" s="84"/>
      <c r="O60" s="84"/>
    </row>
    <row r="61" spans="1:15" ht="13" x14ac:dyDescent="0.3">
      <c r="A61" s="3">
        <f>A59+1</f>
        <v>39</v>
      </c>
      <c r="B61" s="6"/>
      <c r="C61" s="11" t="s">
        <v>60</v>
      </c>
      <c r="H61" t="s">
        <v>150</v>
      </c>
      <c r="I61" s="10">
        <f>'Att1_2019-TO2021 Sch4-TUTRR'!O61</f>
        <v>0</v>
      </c>
      <c r="J61" s="10">
        <f>'Att3-2019-TO2018 Sch4-TUTRR'!O61</f>
        <v>0</v>
      </c>
      <c r="K61" s="10">
        <f t="shared" si="1"/>
        <v>0</v>
      </c>
      <c r="M61" s="84"/>
      <c r="N61" s="84"/>
      <c r="O61" s="84"/>
    </row>
    <row r="62" spans="1:15" ht="13" x14ac:dyDescent="0.3">
      <c r="A62" s="3" t="s">
        <v>61</v>
      </c>
      <c r="B62" s="6"/>
      <c r="C62" s="11" t="s">
        <v>62</v>
      </c>
      <c r="H62" s="11" t="s">
        <v>63</v>
      </c>
      <c r="I62" s="10">
        <f>'Att1_2019-TO2021 Sch4-TUTRR'!O62</f>
        <v>0</v>
      </c>
      <c r="J62" s="10">
        <f>'Att3-2019-TO2018 Sch4-TUTRR'!O62</f>
        <v>0</v>
      </c>
      <c r="K62" s="10">
        <f t="shared" si="1"/>
        <v>0</v>
      </c>
      <c r="M62" s="84"/>
      <c r="N62" s="84"/>
      <c r="O62" s="84"/>
    </row>
    <row r="63" spans="1:15" ht="13" x14ac:dyDescent="0.3">
      <c r="A63" s="3"/>
      <c r="B63" s="6"/>
      <c r="C63" s="11"/>
      <c r="I63" s="10"/>
      <c r="J63" s="10"/>
      <c r="K63" s="10"/>
      <c r="M63" s="84"/>
      <c r="N63" s="84"/>
      <c r="O63" s="84"/>
    </row>
    <row r="64" spans="1:15" ht="13" x14ac:dyDescent="0.3">
      <c r="A64" s="3">
        <f>A61+1</f>
        <v>40</v>
      </c>
      <c r="B64" s="6"/>
      <c r="C64" s="11" t="s">
        <v>64</v>
      </c>
      <c r="H64" t="str">
        <f>"Sum of Lines "&amp;A59&amp;" to "&amp;A62&amp;""</f>
        <v>Sum of Lines 38 to 39a</v>
      </c>
      <c r="I64" s="15">
        <f>'Att1_2019-TO2021 Sch4-TUTRR'!O64</f>
        <v>131150.79379200935</v>
      </c>
      <c r="J64" s="15">
        <f>'Att3-2019-TO2018 Sch4-TUTRR'!O64</f>
        <v>826130.8639184318</v>
      </c>
      <c r="K64" s="15">
        <f t="shared" si="1"/>
        <v>957281.65771044116</v>
      </c>
      <c r="M64" s="84"/>
      <c r="N64" s="84"/>
      <c r="O64" s="84"/>
    </row>
    <row r="65" spans="1:15" x14ac:dyDescent="0.25">
      <c r="I65" s="10"/>
      <c r="K65" s="10"/>
    </row>
    <row r="66" spans="1:15" ht="13" x14ac:dyDescent="0.3">
      <c r="A66" s="8" t="s">
        <v>4</v>
      </c>
      <c r="B66" s="20"/>
      <c r="I66" s="10"/>
      <c r="K66" s="10"/>
    </row>
    <row r="67" spans="1:15" ht="13" x14ac:dyDescent="0.3">
      <c r="A67" s="3">
        <v>41</v>
      </c>
      <c r="B67" s="20"/>
      <c r="D67" s="26" t="s">
        <v>68</v>
      </c>
      <c r="I67" s="15">
        <f>'Att1_2019-TO2021 Sch4-TUTRR'!J68</f>
        <v>131150.79379200935</v>
      </c>
      <c r="J67" s="15">
        <f>'Att3-2019-TO2018 Sch4-TUTRR'!J68</f>
        <v>826130.8639184318</v>
      </c>
      <c r="K67" s="15">
        <f t="shared" si="1"/>
        <v>957281.65771044116</v>
      </c>
      <c r="L67" s="74"/>
    </row>
    <row r="68" spans="1:15" ht="13" x14ac:dyDescent="0.3">
      <c r="A68" s="3">
        <v>42</v>
      </c>
      <c r="B68" s="20"/>
      <c r="D68" s="26" t="s">
        <v>70</v>
      </c>
      <c r="I68" s="152">
        <f>'Att1_2019-TO2021 Sch4-TUTRR'!J69</f>
        <v>0</v>
      </c>
      <c r="J68" s="155">
        <f>'Att3-2019-TO2018 Sch4-TUTRR'!J69</f>
        <v>0</v>
      </c>
      <c r="K68" s="152">
        <f t="shared" si="1"/>
        <v>0</v>
      </c>
      <c r="L68" s="75"/>
      <c r="N68" s="84"/>
    </row>
    <row r="69" spans="1:15" ht="13" x14ac:dyDescent="0.3">
      <c r="A69" s="3">
        <v>43</v>
      </c>
      <c r="B69" s="20"/>
      <c r="D69" s="31" t="s">
        <v>71</v>
      </c>
      <c r="I69" s="15">
        <f>'Att1_2019-TO2021 Sch4-TUTRR'!J70</f>
        <v>1212.8927534818649</v>
      </c>
      <c r="J69" s="15">
        <f>'Att3-2019-TO2018 Sch4-TUTRR'!J70</f>
        <v>7640.1225589486985</v>
      </c>
      <c r="K69" s="15">
        <f t="shared" si="1"/>
        <v>8853.0153124305634</v>
      </c>
      <c r="L69" s="74"/>
      <c r="N69" s="87"/>
    </row>
    <row r="70" spans="1:15" ht="13" x14ac:dyDescent="0.3">
      <c r="A70" s="3">
        <v>44</v>
      </c>
      <c r="B70" s="20"/>
      <c r="D70" s="26" t="s">
        <v>72</v>
      </c>
      <c r="I70" s="152">
        <f>'Att1_2019-TO2021 Sch4-TUTRR'!J71</f>
        <v>0</v>
      </c>
      <c r="J70" s="155">
        <f>'Att3-2019-TO2018 Sch4-TUTRR'!J71</f>
        <v>0</v>
      </c>
      <c r="K70" s="152">
        <f t="shared" si="1"/>
        <v>0</v>
      </c>
      <c r="L70" s="75"/>
      <c r="N70" s="84"/>
    </row>
    <row r="71" spans="1:15" ht="13" customHeight="1" x14ac:dyDescent="0.3">
      <c r="A71" s="3">
        <v>45</v>
      </c>
      <c r="B71" s="20"/>
      <c r="D71" s="26" t="s">
        <v>73</v>
      </c>
      <c r="I71" s="15">
        <f>'Att1_2019-TO2021 Sch4-TUTRR'!J72</f>
        <v>279.87678877486246</v>
      </c>
      <c r="J71" s="15">
        <f>'Att3-2019-TO2018 Sch4-TUTRR'!J72</f>
        <v>1762.9695300814913</v>
      </c>
      <c r="K71" s="15">
        <f t="shared" ref="K71:K72" si="4">I71+J71</f>
        <v>2042.8463188563537</v>
      </c>
      <c r="L71" s="74"/>
      <c r="M71" s="169"/>
      <c r="N71" s="169"/>
      <c r="O71" s="169"/>
    </row>
    <row r="72" spans="1:15" ht="13" x14ac:dyDescent="0.3">
      <c r="A72" s="3">
        <v>46</v>
      </c>
      <c r="B72" s="20"/>
      <c r="D72" s="26" t="s">
        <v>74</v>
      </c>
      <c r="I72" s="15">
        <f>'Att1_2019-TO2021 Sch4-TUTRR'!J73</f>
        <v>132643.563334256</v>
      </c>
      <c r="J72" s="15">
        <f>'Att3-2019-TO2018 Sch4-TUTRR'!J73</f>
        <v>835533.95600736956</v>
      </c>
      <c r="K72" s="15">
        <f t="shared" si="4"/>
        <v>968177.51934162551</v>
      </c>
      <c r="L72" s="74"/>
      <c r="N72" s="84"/>
    </row>
    <row r="73" spans="1:15" x14ac:dyDescent="0.25">
      <c r="N73" s="84"/>
    </row>
    <row r="74" spans="1:15" x14ac:dyDescent="0.25">
      <c r="N74" s="84"/>
    </row>
  </sheetData>
  <mergeCells count="3">
    <mergeCell ref="I2:K2"/>
    <mergeCell ref="I1:K1"/>
    <mergeCell ref="M71:O71"/>
  </mergeCells>
  <phoneticPr fontId="10" type="noConversion"/>
  <pageMargins left="0.7" right="0.7" top="0.75" bottom="0.75" header="0.3" footer="0.3"/>
  <pageSetup scale="75" fitToWidth="2" orientation="landscape" horizontalDpi="360" verticalDpi="360" r:id="rId1"/>
  <headerFooter>
    <oddHeader>&amp;C2019 Weighted Average Variance&amp;RAmended TO2021 Annual Update
Attachment 7
Calculation of the True Up TRR Variance</oddHeader>
    <oddFooter>&amp;R&amp;A</oddFooter>
  </headerFooter>
  <rowBreaks count="1" manualBreakCount="1">
    <brk id="4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194A2-5066-49D1-9342-39C5A6B4D75A}">
  <dimension ref="A1:R172"/>
  <sheetViews>
    <sheetView zoomScaleNormal="100" workbookViewId="0"/>
  </sheetViews>
  <sheetFormatPr defaultRowHeight="12.5" x14ac:dyDescent="0.25"/>
  <cols>
    <col min="1" max="2" width="4.54296875" style="94" customWidth="1"/>
    <col min="3" max="3" width="18.54296875" style="94" customWidth="1"/>
    <col min="4" max="4" width="10.453125" style="94" bestFit="1" customWidth="1"/>
    <col min="5" max="7" width="15.54296875" style="94" customWidth="1"/>
    <col min="8" max="8" width="24.54296875" style="94" customWidth="1"/>
    <col min="9" max="9" width="4.54296875" style="94" customWidth="1"/>
    <col min="10" max="10" width="15.54296875" style="94" customWidth="1"/>
    <col min="11" max="11" width="2.54296875" style="94" customWidth="1"/>
    <col min="12" max="12" width="14.453125" style="94" customWidth="1"/>
    <col min="13" max="13" width="2.6328125" style="94" customWidth="1"/>
    <col min="14" max="14" width="15.453125" style="94" customWidth="1"/>
    <col min="15" max="15" width="8.7265625" style="94"/>
    <col min="16" max="16" width="9.7265625" style="94" customWidth="1"/>
    <col min="17" max="17" width="3.54296875" style="94" customWidth="1"/>
    <col min="18" max="16384" width="8.7265625" style="94"/>
  </cols>
  <sheetData>
    <row r="1" spans="1:14" ht="13" x14ac:dyDescent="0.3">
      <c r="A1" s="93" t="s">
        <v>0</v>
      </c>
    </row>
    <row r="3" spans="1:14" ht="13" x14ac:dyDescent="0.3">
      <c r="B3" s="95" t="s">
        <v>1</v>
      </c>
    </row>
    <row r="4" spans="1:14" ht="26" x14ac:dyDescent="0.3">
      <c r="B4" s="97"/>
      <c r="F4" s="96" t="s">
        <v>2</v>
      </c>
      <c r="G4" s="96"/>
      <c r="H4" s="96" t="s">
        <v>3</v>
      </c>
      <c r="L4" s="76" t="s">
        <v>172</v>
      </c>
      <c r="M4"/>
      <c r="N4" s="3"/>
    </row>
    <row r="5" spans="1:14" ht="13" x14ac:dyDescent="0.3">
      <c r="A5" s="98" t="s">
        <v>4</v>
      </c>
      <c r="B5" s="99"/>
      <c r="C5" s="100" t="s">
        <v>5</v>
      </c>
      <c r="F5" s="101" t="s">
        <v>6</v>
      </c>
      <c r="G5" s="101" t="s">
        <v>7</v>
      </c>
      <c r="H5" s="101" t="s">
        <v>8</v>
      </c>
      <c r="J5" s="101" t="s">
        <v>9</v>
      </c>
      <c r="L5" s="8" t="s">
        <v>9</v>
      </c>
      <c r="M5"/>
      <c r="N5" s="8" t="s">
        <v>116</v>
      </c>
    </row>
    <row r="6" spans="1:14" ht="13" x14ac:dyDescent="0.3">
      <c r="A6" s="96">
        <v>1</v>
      </c>
      <c r="C6" s="102" t="s">
        <v>10</v>
      </c>
      <c r="F6" s="94" t="s">
        <v>11</v>
      </c>
      <c r="H6" s="102" t="s">
        <v>125</v>
      </c>
      <c r="J6" s="103">
        <v>9465884220.0723038</v>
      </c>
      <c r="L6" s="10">
        <v>9465884220.0723038</v>
      </c>
      <c r="N6" s="156">
        <f>J6-L6</f>
        <v>0</v>
      </c>
    </row>
    <row r="7" spans="1:14" ht="13" x14ac:dyDescent="0.3">
      <c r="A7" s="96">
        <f>A6+1</f>
        <v>2</v>
      </c>
      <c r="C7" s="102" t="s">
        <v>12</v>
      </c>
      <c r="F7" s="94" t="s">
        <v>13</v>
      </c>
      <c r="H7" s="102" t="s">
        <v>126</v>
      </c>
      <c r="J7" s="103">
        <v>332996256.84061587</v>
      </c>
      <c r="L7" s="10">
        <v>332996256.84061587</v>
      </c>
      <c r="N7" s="156">
        <f t="shared" ref="N7:N64" si="0">J7-L7</f>
        <v>0</v>
      </c>
    </row>
    <row r="8" spans="1:14" ht="13" x14ac:dyDescent="0.3">
      <c r="A8" s="96">
        <f>A7+1</f>
        <v>3</v>
      </c>
      <c r="C8" s="102" t="s">
        <v>14</v>
      </c>
      <c r="F8" s="94" t="s">
        <v>13</v>
      </c>
      <c r="H8" s="94" t="s">
        <v>127</v>
      </c>
      <c r="J8" s="103">
        <v>9942155</v>
      </c>
      <c r="L8" s="10">
        <v>9942155</v>
      </c>
      <c r="N8" s="156">
        <f t="shared" si="0"/>
        <v>0</v>
      </c>
    </row>
    <row r="9" spans="1:14" ht="13" x14ac:dyDescent="0.3">
      <c r="A9" s="96">
        <f>A8+1</f>
        <v>4</v>
      </c>
      <c r="C9" s="102" t="s">
        <v>15</v>
      </c>
      <c r="F9" s="94" t="s">
        <v>13</v>
      </c>
      <c r="H9" s="104" t="s">
        <v>128</v>
      </c>
      <c r="J9" s="103">
        <v>0</v>
      </c>
      <c r="L9" s="10">
        <v>0</v>
      </c>
      <c r="N9" s="156">
        <f t="shared" si="0"/>
        <v>0</v>
      </c>
    </row>
    <row r="10" spans="1:14" ht="13" x14ac:dyDescent="0.3">
      <c r="A10" s="96"/>
      <c r="C10" s="102"/>
      <c r="J10" s="103"/>
      <c r="L10" s="10"/>
      <c r="N10" s="156"/>
    </row>
    <row r="11" spans="1:14" ht="13" x14ac:dyDescent="0.3">
      <c r="A11" s="96"/>
      <c r="C11" s="105" t="s">
        <v>16</v>
      </c>
      <c r="J11" s="103"/>
      <c r="L11" s="10"/>
      <c r="N11" s="156"/>
    </row>
    <row r="12" spans="1:14" ht="13" x14ac:dyDescent="0.3">
      <c r="A12" s="96">
        <f>A9+1</f>
        <v>5</v>
      </c>
      <c r="C12" s="106" t="s">
        <v>17</v>
      </c>
      <c r="F12" s="94" t="s">
        <v>11</v>
      </c>
      <c r="H12" s="102" t="s">
        <v>129</v>
      </c>
      <c r="J12" s="103">
        <v>26347686.132242225</v>
      </c>
      <c r="L12" s="10">
        <v>26347686.132242225</v>
      </c>
      <c r="N12" s="156">
        <f t="shared" si="0"/>
        <v>0</v>
      </c>
    </row>
    <row r="13" spans="1:14" ht="13" x14ac:dyDescent="0.3">
      <c r="A13" s="96">
        <f>A12+1</f>
        <v>6</v>
      </c>
      <c r="C13" s="99" t="s">
        <v>18</v>
      </c>
      <c r="F13" s="94" t="s">
        <v>11</v>
      </c>
      <c r="H13" s="102" t="s">
        <v>130</v>
      </c>
      <c r="J13" s="103">
        <v>17295289.478393741</v>
      </c>
      <c r="L13" s="10">
        <v>17295289.478393741</v>
      </c>
      <c r="N13" s="156">
        <f t="shared" si="0"/>
        <v>0</v>
      </c>
    </row>
    <row r="14" spans="1:14" ht="13" x14ac:dyDescent="0.3">
      <c r="A14" s="96">
        <f>A13+1</f>
        <v>7</v>
      </c>
      <c r="C14" s="106" t="s">
        <v>19</v>
      </c>
      <c r="F14" s="104" t="s">
        <v>20</v>
      </c>
      <c r="H14" s="94" t="s">
        <v>131</v>
      </c>
      <c r="J14" s="107">
        <v>38005256.852626793</v>
      </c>
      <c r="L14" s="14">
        <v>37569368.855620578</v>
      </c>
      <c r="N14" s="160">
        <f t="shared" si="0"/>
        <v>435887.99700621516</v>
      </c>
    </row>
    <row r="15" spans="1:14" ht="13" x14ac:dyDescent="0.3">
      <c r="A15" s="96">
        <f>A14+1</f>
        <v>8</v>
      </c>
      <c r="C15" s="106" t="s">
        <v>21</v>
      </c>
      <c r="H15" s="94" t="str">
        <f>"Line "&amp;A12&amp;" + Line "&amp;A13&amp;" + Line "&amp;A14&amp;""</f>
        <v>Line 5 + Line 6 + Line 7</v>
      </c>
      <c r="J15" s="109">
        <f>SUM(J12:J14)</f>
        <v>81648232.463262767</v>
      </c>
      <c r="L15" s="15">
        <v>81212344.466256544</v>
      </c>
      <c r="N15" s="159">
        <f t="shared" si="0"/>
        <v>435887.99700622261</v>
      </c>
    </row>
    <row r="16" spans="1:14" ht="13" x14ac:dyDescent="0.3">
      <c r="A16" s="96"/>
      <c r="C16" s="106"/>
      <c r="J16" s="103"/>
      <c r="L16" s="10"/>
      <c r="N16" s="156"/>
    </row>
    <row r="17" spans="1:14" ht="13" x14ac:dyDescent="0.3">
      <c r="A17" s="96"/>
      <c r="C17" s="110" t="s">
        <v>22</v>
      </c>
      <c r="J17" s="103"/>
      <c r="L17" s="10"/>
      <c r="N17" s="156"/>
    </row>
    <row r="18" spans="1:14" ht="13" x14ac:dyDescent="0.3">
      <c r="A18" s="96">
        <f>A15+1</f>
        <v>9</v>
      </c>
      <c r="C18" s="106" t="s">
        <v>23</v>
      </c>
      <c r="F18" s="94" t="s">
        <v>11</v>
      </c>
      <c r="G18" s="94" t="s">
        <v>24</v>
      </c>
      <c r="H18" s="102" t="s">
        <v>144</v>
      </c>
      <c r="J18" s="103">
        <v>-1985745438.4659734</v>
      </c>
      <c r="L18" s="10">
        <v>-1985745438.4659734</v>
      </c>
      <c r="N18" s="156">
        <f t="shared" si="0"/>
        <v>0</v>
      </c>
    </row>
    <row r="19" spans="1:14" ht="13" x14ac:dyDescent="0.3">
      <c r="A19" s="96">
        <f>A18+1</f>
        <v>10</v>
      </c>
      <c r="C19" s="106" t="s">
        <v>25</v>
      </c>
      <c r="F19" s="94" t="s">
        <v>13</v>
      </c>
      <c r="G19" s="94" t="s">
        <v>24</v>
      </c>
      <c r="H19" s="102" t="s">
        <v>145</v>
      </c>
      <c r="J19" s="103">
        <v>0</v>
      </c>
      <c r="L19" s="10">
        <v>0</v>
      </c>
      <c r="N19" s="156">
        <f t="shared" si="0"/>
        <v>0</v>
      </c>
    </row>
    <row r="20" spans="1:14" ht="13" x14ac:dyDescent="0.3">
      <c r="A20" s="96">
        <f>A19+1</f>
        <v>11</v>
      </c>
      <c r="C20" s="106" t="s">
        <v>26</v>
      </c>
      <c r="D20" s="17"/>
      <c r="F20" s="94" t="s">
        <v>13</v>
      </c>
      <c r="G20" s="94" t="s">
        <v>24</v>
      </c>
      <c r="H20" s="102" t="s">
        <v>146</v>
      </c>
      <c r="J20" s="108">
        <v>-123470471.96471</v>
      </c>
      <c r="L20" s="18">
        <v>-123470471.96471</v>
      </c>
      <c r="N20" s="158">
        <f t="shared" si="0"/>
        <v>0</v>
      </c>
    </row>
    <row r="21" spans="1:14" ht="13" x14ac:dyDescent="0.3">
      <c r="A21" s="96">
        <f>A20+1</f>
        <v>12</v>
      </c>
      <c r="C21" s="19" t="s">
        <v>27</v>
      </c>
      <c r="D21" s="17"/>
      <c r="H21" s="94" t="str">
        <f>"Line "&amp;A18&amp;" + Line "&amp;A19&amp;" + Line "&amp;A20&amp;""</f>
        <v>Line 9 + Line 10 + Line 11</v>
      </c>
      <c r="J21" s="103">
        <f>SUM(J18:J20)</f>
        <v>-2109215910.4306834</v>
      </c>
      <c r="L21" s="10">
        <v>-2109215910.4306834</v>
      </c>
      <c r="N21" s="156">
        <f t="shared" si="0"/>
        <v>0</v>
      </c>
    </row>
    <row r="22" spans="1:14" ht="13" x14ac:dyDescent="0.3">
      <c r="A22" s="96"/>
      <c r="C22" s="104"/>
      <c r="J22" s="103"/>
      <c r="L22" s="10"/>
      <c r="N22" s="156"/>
    </row>
    <row r="23" spans="1:14" ht="13" x14ac:dyDescent="0.3">
      <c r="A23" s="96">
        <f>A21+1</f>
        <v>13</v>
      </c>
      <c r="C23" s="111" t="s">
        <v>28</v>
      </c>
      <c r="F23" s="102" t="s">
        <v>13</v>
      </c>
      <c r="H23" s="102" t="s">
        <v>151</v>
      </c>
      <c r="J23" s="103">
        <v>-1575979468.9464378</v>
      </c>
      <c r="L23" s="10">
        <v>-1575979468.9464378</v>
      </c>
      <c r="N23" s="156">
        <f t="shared" si="0"/>
        <v>0</v>
      </c>
    </row>
    <row r="24" spans="1:14" ht="13" x14ac:dyDescent="0.3">
      <c r="A24" s="96">
        <f>A23+1</f>
        <v>14</v>
      </c>
      <c r="C24" s="102" t="s">
        <v>29</v>
      </c>
      <c r="F24" s="94" t="s">
        <v>11</v>
      </c>
      <c r="H24" s="102" t="s">
        <v>152</v>
      </c>
      <c r="J24" s="103">
        <v>792332585.2238462</v>
      </c>
      <c r="L24" s="10">
        <v>792332585.2238462</v>
      </c>
      <c r="N24" s="156">
        <f t="shared" si="0"/>
        <v>0</v>
      </c>
    </row>
    <row r="25" spans="1:14" ht="13" x14ac:dyDescent="0.3">
      <c r="A25" s="96">
        <f>A24+1</f>
        <v>15</v>
      </c>
      <c r="C25" s="111" t="s">
        <v>30</v>
      </c>
      <c r="F25" s="94" t="s">
        <v>13</v>
      </c>
      <c r="G25" s="94" t="s">
        <v>24</v>
      </c>
      <c r="H25" s="102" t="s">
        <v>147</v>
      </c>
      <c r="J25" s="103">
        <v>-27970499.5</v>
      </c>
      <c r="L25" s="10">
        <v>-27970499.5</v>
      </c>
      <c r="N25" s="156">
        <f t="shared" si="0"/>
        <v>0</v>
      </c>
    </row>
    <row r="26" spans="1:14" ht="13" x14ac:dyDescent="0.3">
      <c r="A26" s="96">
        <f t="shared" ref="A26:A27" si="1">A25+1</f>
        <v>16</v>
      </c>
      <c r="C26" s="102" t="s">
        <v>31</v>
      </c>
      <c r="H26" s="104" t="s">
        <v>148</v>
      </c>
      <c r="J26" s="103">
        <v>-241192828.59585106</v>
      </c>
      <c r="L26" s="10">
        <v>-241192828.59585106</v>
      </c>
      <c r="N26" s="156">
        <f t="shared" si="0"/>
        <v>0</v>
      </c>
    </row>
    <row r="27" spans="1:14" ht="13" x14ac:dyDescent="0.3">
      <c r="A27" s="96">
        <f t="shared" si="1"/>
        <v>17</v>
      </c>
      <c r="C27" s="111" t="s">
        <v>32</v>
      </c>
      <c r="F27" s="94" t="s">
        <v>13</v>
      </c>
      <c r="H27" s="102" t="s">
        <v>149</v>
      </c>
      <c r="J27" s="103">
        <v>0</v>
      </c>
      <c r="L27" s="10">
        <v>0</v>
      </c>
      <c r="N27" s="156">
        <f t="shared" si="0"/>
        <v>0</v>
      </c>
    </row>
    <row r="28" spans="1:14" ht="13" x14ac:dyDescent="0.3">
      <c r="A28" s="96"/>
      <c r="C28" s="111"/>
      <c r="L28"/>
      <c r="N28" s="156"/>
    </row>
    <row r="29" spans="1:14" ht="13" x14ac:dyDescent="0.3">
      <c r="A29" s="96">
        <f>A27+1</f>
        <v>18</v>
      </c>
      <c r="C29" s="94" t="s">
        <v>33</v>
      </c>
      <c r="H29" s="94" t="str">
        <f>"L"&amp;A6&amp;"+L"&amp;A7&amp;"+L"&amp;A8&amp;"+L"&amp;A9&amp;"+L"&amp;A15&amp;"+L"&amp;A21&amp;"+"</f>
        <v>L1+L2+L3+L4+L8+L12+</v>
      </c>
      <c r="J29" s="109">
        <f>J6+ J7+J8+J9+J15+J21+J23+J24+J25+J26+J27</f>
        <v>6728444742.1270571</v>
      </c>
      <c r="L29" s="15">
        <v>6728008854.1300516</v>
      </c>
      <c r="N29" s="159">
        <f t="shared" si="0"/>
        <v>435887.99700546265</v>
      </c>
    </row>
    <row r="30" spans="1:14" ht="13" x14ac:dyDescent="0.3">
      <c r="A30" s="96"/>
      <c r="H30" s="94" t="str">
        <f>"L"&amp;A23&amp;"+L"&amp;A24&amp;"+L"&amp;A25&amp;"+L"&amp;A26&amp;"+L"&amp;A27&amp;""</f>
        <v>L13+L14+L15+L16+L17</v>
      </c>
      <c r="J30" s="103"/>
      <c r="L30" s="10"/>
      <c r="N30" s="156"/>
    </row>
    <row r="31" spans="1:14" ht="13" x14ac:dyDescent="0.3">
      <c r="A31" s="96"/>
      <c r="B31" s="93" t="s">
        <v>34</v>
      </c>
      <c r="J31" s="103"/>
      <c r="L31" s="10"/>
      <c r="N31" s="156"/>
    </row>
    <row r="32" spans="1:14" ht="13" x14ac:dyDescent="0.3">
      <c r="A32" s="98" t="s">
        <v>4</v>
      </c>
      <c r="C32" s="93"/>
      <c r="J32" s="103"/>
      <c r="L32" s="10"/>
      <c r="N32" s="156"/>
    </row>
    <row r="33" spans="1:14" ht="13" x14ac:dyDescent="0.3">
      <c r="A33" s="96">
        <f>A29+1</f>
        <v>19</v>
      </c>
      <c r="B33" s="104"/>
      <c r="C33" s="104" t="s">
        <v>35</v>
      </c>
      <c r="D33" s="104"/>
      <c r="E33" s="104"/>
      <c r="F33" s="104"/>
      <c r="G33" s="104" t="s">
        <v>36</v>
      </c>
      <c r="H33" s="104" t="str">
        <f>"Instruction 1, Line "&amp;B98&amp;""</f>
        <v>Instruction 1, Line j</v>
      </c>
      <c r="I33" s="104"/>
      <c r="J33" s="112">
        <f>E98</f>
        <v>7.3079585284127238E-2</v>
      </c>
      <c r="L33" s="21">
        <v>7.3079585284127238E-2</v>
      </c>
      <c r="N33" s="157">
        <f t="shared" si="0"/>
        <v>0</v>
      </c>
    </row>
    <row r="34" spans="1:14" ht="13" x14ac:dyDescent="0.3">
      <c r="A34" s="96">
        <f>A33+1</f>
        <v>20</v>
      </c>
      <c r="C34" s="104" t="s">
        <v>37</v>
      </c>
      <c r="D34" s="104"/>
      <c r="E34" s="104"/>
      <c r="F34" s="104"/>
      <c r="G34" s="104"/>
      <c r="H34" s="94" t="str">
        <f>"Line "&amp;A29&amp;" * Line "&amp;A33&amp;""</f>
        <v>Line 18 * Line 19</v>
      </c>
      <c r="J34" s="114">
        <f>J29*J33</f>
        <v>491711951.36181176</v>
      </c>
      <c r="L34" s="23">
        <v>491680096.84776026</v>
      </c>
      <c r="M34" s="113"/>
      <c r="N34" s="159">
        <f t="shared" si="0"/>
        <v>31854.514051496983</v>
      </c>
    </row>
    <row r="35" spans="1:14" ht="13" x14ac:dyDescent="0.3">
      <c r="A35" s="96"/>
      <c r="B35" s="99"/>
      <c r="L35"/>
      <c r="N35" s="156"/>
    </row>
    <row r="36" spans="1:14" ht="13" x14ac:dyDescent="0.3">
      <c r="A36" s="96"/>
      <c r="B36" s="93" t="s">
        <v>38</v>
      </c>
      <c r="L36"/>
      <c r="N36" s="156"/>
    </row>
    <row r="37" spans="1:14" ht="13" x14ac:dyDescent="0.3">
      <c r="A37" s="96"/>
      <c r="B37" s="99"/>
      <c r="L37"/>
      <c r="N37" s="156"/>
    </row>
    <row r="38" spans="1:14" ht="13" x14ac:dyDescent="0.3">
      <c r="A38" s="96">
        <f>A34+1</f>
        <v>21</v>
      </c>
      <c r="C38" s="104" t="s">
        <v>39</v>
      </c>
      <c r="J38" s="109">
        <f>(((J29*J42) + J45) *(J43/(1-J43)))+(J44/(1-J43))</f>
        <v>115795801.0115958</v>
      </c>
      <c r="L38" s="15">
        <v>115786927.30043517</v>
      </c>
      <c r="N38" s="159">
        <f t="shared" si="0"/>
        <v>8873.7111606299877</v>
      </c>
    </row>
    <row r="39" spans="1:14" ht="13" x14ac:dyDescent="0.3">
      <c r="A39" s="96"/>
      <c r="J39" s="104"/>
      <c r="L39" s="11"/>
      <c r="N39" s="156"/>
    </row>
    <row r="40" spans="1:14" ht="13" x14ac:dyDescent="0.3">
      <c r="A40" s="96"/>
      <c r="D40" s="94" t="s">
        <v>40</v>
      </c>
      <c r="L40"/>
      <c r="N40" s="156"/>
    </row>
    <row r="41" spans="1:14" ht="13" x14ac:dyDescent="0.3">
      <c r="A41" s="96">
        <f>A38+1</f>
        <v>22</v>
      </c>
      <c r="D41" s="99" t="s">
        <v>41</v>
      </c>
      <c r="H41" s="94" t="str">
        <f>"Line "&amp;A29&amp;""</f>
        <v>Line 18</v>
      </c>
      <c r="J41" s="109">
        <f>J29</f>
        <v>6728444742.1270571</v>
      </c>
      <c r="L41" s="15">
        <v>6728008854.1300516</v>
      </c>
      <c r="N41" s="159">
        <f t="shared" si="0"/>
        <v>435887.99700546265</v>
      </c>
    </row>
    <row r="42" spans="1:14" ht="13" x14ac:dyDescent="0.3">
      <c r="A42" s="96">
        <f>A41+1</f>
        <v>23</v>
      </c>
      <c r="D42" s="106" t="s">
        <v>42</v>
      </c>
      <c r="G42" s="104" t="s">
        <v>43</v>
      </c>
      <c r="H42" s="104" t="str">
        <f>"Instruction 1, Line "&amp;B103&amp;""</f>
        <v>Instruction 1, Line k</v>
      </c>
      <c r="J42" s="112">
        <f>E103</f>
        <v>5.2391182605339905E-2</v>
      </c>
      <c r="L42" s="21">
        <v>5.2391182605339905E-2</v>
      </c>
      <c r="N42" s="157">
        <f t="shared" si="0"/>
        <v>0</v>
      </c>
    </row>
    <row r="43" spans="1:14" ht="13" x14ac:dyDescent="0.3">
      <c r="A43" s="96">
        <f>A42+1</f>
        <v>24</v>
      </c>
      <c r="D43" s="99" t="s">
        <v>44</v>
      </c>
      <c r="H43" s="94" t="s">
        <v>132</v>
      </c>
      <c r="J43" s="113">
        <v>0.27983599999999997</v>
      </c>
      <c r="L43" s="22">
        <v>0.27983599999999997</v>
      </c>
      <c r="M43" s="113"/>
      <c r="N43" s="157">
        <f t="shared" si="0"/>
        <v>0</v>
      </c>
    </row>
    <row r="44" spans="1:14" ht="13" x14ac:dyDescent="0.3">
      <c r="A44" s="96">
        <f>A43+1</f>
        <v>25</v>
      </c>
      <c r="D44" s="99" t="s">
        <v>45</v>
      </c>
      <c r="H44" s="94" t="s">
        <v>133</v>
      </c>
      <c r="J44" s="103">
        <v>-16481293</v>
      </c>
      <c r="L44" s="10">
        <v>-16481293</v>
      </c>
      <c r="M44" s="113"/>
      <c r="N44" s="156">
        <f t="shared" si="0"/>
        <v>0</v>
      </c>
    </row>
    <row r="45" spans="1:14" ht="13" x14ac:dyDescent="0.3">
      <c r="A45" s="96">
        <f>A44+1</f>
        <v>26</v>
      </c>
      <c r="D45" s="99" t="s">
        <v>46</v>
      </c>
      <c r="H45" s="94" t="s">
        <v>134</v>
      </c>
      <c r="J45" s="115">
        <v>4388079</v>
      </c>
      <c r="L45" s="24">
        <v>4388079</v>
      </c>
      <c r="N45" s="156">
        <f t="shared" si="0"/>
        <v>0</v>
      </c>
    </row>
    <row r="46" spans="1:14" ht="13" x14ac:dyDescent="0.3">
      <c r="A46" s="96"/>
      <c r="B46" s="99"/>
      <c r="L46"/>
      <c r="N46" s="156"/>
    </row>
    <row r="47" spans="1:14" ht="13" x14ac:dyDescent="0.3">
      <c r="A47" s="96"/>
      <c r="B47" s="93" t="s">
        <v>47</v>
      </c>
      <c r="L47"/>
      <c r="N47" s="156"/>
    </row>
    <row r="48" spans="1:14" ht="13" x14ac:dyDescent="0.3">
      <c r="A48" s="96">
        <f>A45+1</f>
        <v>27</v>
      </c>
      <c r="B48" s="99"/>
      <c r="C48" s="94" t="s">
        <v>48</v>
      </c>
      <c r="H48" s="94" t="s">
        <v>135</v>
      </c>
      <c r="J48" s="103">
        <v>126658024.02530475</v>
      </c>
      <c r="L48" s="10">
        <v>126658024.02530475</v>
      </c>
      <c r="N48" s="156">
        <f t="shared" si="0"/>
        <v>0</v>
      </c>
    </row>
    <row r="49" spans="1:14" ht="13" x14ac:dyDescent="0.3">
      <c r="A49" s="96">
        <f t="shared" ref="A49:A59" si="2">A48+1</f>
        <v>28</v>
      </c>
      <c r="B49" s="99"/>
      <c r="C49" s="104" t="s">
        <v>49</v>
      </c>
      <c r="H49" s="94" t="s">
        <v>136</v>
      </c>
      <c r="J49" s="109">
        <v>177384030.79570961</v>
      </c>
      <c r="L49" s="15">
        <v>173896926.81965989</v>
      </c>
      <c r="N49" s="159">
        <f t="shared" si="0"/>
        <v>3487103.9760497212</v>
      </c>
    </row>
    <row r="50" spans="1:14" ht="13" x14ac:dyDescent="0.3">
      <c r="A50" s="96">
        <f>A49+1</f>
        <v>29</v>
      </c>
      <c r="B50" s="99"/>
      <c r="C50" s="94" t="s">
        <v>50</v>
      </c>
      <c r="H50" s="94" t="s">
        <v>137</v>
      </c>
      <c r="J50" s="103">
        <v>2371003</v>
      </c>
      <c r="L50" s="10">
        <v>2371003</v>
      </c>
      <c r="N50" s="156">
        <f t="shared" si="0"/>
        <v>0</v>
      </c>
    </row>
    <row r="51" spans="1:14" ht="13" x14ac:dyDescent="0.3">
      <c r="A51" s="96">
        <f t="shared" si="2"/>
        <v>30</v>
      </c>
      <c r="B51" s="99"/>
      <c r="C51" s="104" t="s">
        <v>51</v>
      </c>
      <c r="H51" s="94" t="s">
        <v>138</v>
      </c>
      <c r="J51" s="103">
        <v>274400278.25405085</v>
      </c>
      <c r="L51" s="10">
        <v>274400278.25405085</v>
      </c>
      <c r="N51" s="156">
        <f t="shared" si="0"/>
        <v>0</v>
      </c>
    </row>
    <row r="52" spans="1:14" ht="13" x14ac:dyDescent="0.3">
      <c r="A52" s="96">
        <f t="shared" si="2"/>
        <v>31</v>
      </c>
      <c r="B52" s="99"/>
      <c r="C52" s="104" t="s">
        <v>52</v>
      </c>
      <c r="H52" s="94" t="s">
        <v>139</v>
      </c>
      <c r="J52" s="103">
        <v>0</v>
      </c>
      <c r="L52" s="10">
        <v>0</v>
      </c>
      <c r="N52" s="156">
        <f t="shared" si="0"/>
        <v>0</v>
      </c>
    </row>
    <row r="53" spans="1:14" ht="13" x14ac:dyDescent="0.3">
      <c r="A53" s="96">
        <f t="shared" si="2"/>
        <v>32</v>
      </c>
      <c r="B53" s="99"/>
      <c r="C53" s="104" t="s">
        <v>53</v>
      </c>
      <c r="H53" s="94" t="s">
        <v>140</v>
      </c>
      <c r="J53" s="103">
        <v>71871386.440174356</v>
      </c>
      <c r="L53" s="10">
        <v>71871386.440174356</v>
      </c>
      <c r="N53" s="156">
        <f t="shared" si="0"/>
        <v>0</v>
      </c>
    </row>
    <row r="54" spans="1:14" ht="13" x14ac:dyDescent="0.3">
      <c r="A54" s="96">
        <f t="shared" si="2"/>
        <v>33</v>
      </c>
      <c r="B54" s="99"/>
      <c r="C54" s="94" t="s">
        <v>54</v>
      </c>
      <c r="G54" s="104"/>
      <c r="H54" s="94" t="s">
        <v>141</v>
      </c>
      <c r="J54" s="109">
        <v>-48068461.467533454</v>
      </c>
      <c r="L54" s="15">
        <v>-48067624.029856279</v>
      </c>
      <c r="N54" s="159">
        <f t="shared" si="0"/>
        <v>-837.43767717480659</v>
      </c>
    </row>
    <row r="55" spans="1:14" ht="13" x14ac:dyDescent="0.3">
      <c r="A55" s="96">
        <f t="shared" si="2"/>
        <v>34</v>
      </c>
      <c r="B55" s="99"/>
      <c r="C55" s="94" t="s">
        <v>55</v>
      </c>
      <c r="H55" s="94" t="str">
        <f>"Line "&amp;A34&amp;""</f>
        <v>Line 20</v>
      </c>
      <c r="J55" s="109">
        <f>J34</f>
        <v>491711951.36181176</v>
      </c>
      <c r="L55" s="15">
        <v>491680096.84776026</v>
      </c>
      <c r="N55" s="159">
        <f t="shared" si="0"/>
        <v>31854.514051496983</v>
      </c>
    </row>
    <row r="56" spans="1:14" ht="13" x14ac:dyDescent="0.3">
      <c r="A56" s="96">
        <f t="shared" si="2"/>
        <v>35</v>
      </c>
      <c r="B56" s="99"/>
      <c r="C56" s="94" t="s">
        <v>56</v>
      </c>
      <c r="H56" s="94" t="str">
        <f>"Line "&amp;A38&amp;""</f>
        <v>Line 21</v>
      </c>
      <c r="J56" s="114">
        <f>J38</f>
        <v>115795801.0115958</v>
      </c>
      <c r="L56" s="23">
        <v>115786927.30043517</v>
      </c>
      <c r="N56" s="159">
        <f t="shared" si="0"/>
        <v>8873.7111606299877</v>
      </c>
    </row>
    <row r="57" spans="1:14" ht="13" x14ac:dyDescent="0.3">
      <c r="A57" s="96">
        <f t="shared" si="2"/>
        <v>36</v>
      </c>
      <c r="B57" s="99"/>
      <c r="C57" s="104" t="s">
        <v>57</v>
      </c>
      <c r="H57" s="94" t="s">
        <v>142</v>
      </c>
      <c r="J57" s="115">
        <v>0</v>
      </c>
      <c r="L57" s="24">
        <v>0</v>
      </c>
      <c r="N57" s="156">
        <f t="shared" si="0"/>
        <v>0</v>
      </c>
    </row>
    <row r="58" spans="1:14" ht="13" x14ac:dyDescent="0.3">
      <c r="A58" s="96">
        <f t="shared" si="2"/>
        <v>37</v>
      </c>
      <c r="B58" s="99"/>
      <c r="C58" s="25" t="s">
        <v>58</v>
      </c>
      <c r="D58" s="25"/>
      <c r="H58" s="94" t="s">
        <v>143</v>
      </c>
      <c r="J58" s="108">
        <v>0</v>
      </c>
      <c r="L58" s="18">
        <v>0</v>
      </c>
      <c r="N58" s="158">
        <f t="shared" si="0"/>
        <v>0</v>
      </c>
    </row>
    <row r="59" spans="1:14" ht="13" x14ac:dyDescent="0.3">
      <c r="A59" s="96">
        <f t="shared" si="2"/>
        <v>38</v>
      </c>
      <c r="B59" s="99"/>
      <c r="C59" s="104" t="s">
        <v>59</v>
      </c>
      <c r="H59" s="94" t="str">
        <f>"Sum Line "&amp;A48&amp;" to Line "&amp;A58&amp;""</f>
        <v>Sum Line 27 to Line 37</v>
      </c>
      <c r="J59" s="109">
        <f>SUM(J48:J58)</f>
        <v>1212124013.4211135</v>
      </c>
      <c r="L59" s="15">
        <v>1208597018.6575289</v>
      </c>
      <c r="N59" s="159">
        <f t="shared" si="0"/>
        <v>3526994.7635846138</v>
      </c>
    </row>
    <row r="60" spans="1:14" ht="13" x14ac:dyDescent="0.3">
      <c r="A60" s="96"/>
      <c r="B60" s="99"/>
      <c r="J60" s="103"/>
      <c r="L60" s="10"/>
      <c r="N60" s="156"/>
    </row>
    <row r="61" spans="1:14" ht="12.75" customHeight="1" x14ac:dyDescent="0.3">
      <c r="A61" s="96">
        <f>A59+1</f>
        <v>39</v>
      </c>
      <c r="B61" s="99"/>
      <c r="C61" s="104" t="s">
        <v>60</v>
      </c>
      <c r="H61" s="94" t="s">
        <v>150</v>
      </c>
      <c r="J61" s="103">
        <v>25971819.935195774</v>
      </c>
      <c r="L61" s="10">
        <v>25971819.935195774</v>
      </c>
      <c r="N61" s="156">
        <f t="shared" si="0"/>
        <v>0</v>
      </c>
    </row>
    <row r="62" spans="1:14" ht="12.75" customHeight="1" x14ac:dyDescent="0.3">
      <c r="A62" s="96" t="s">
        <v>61</v>
      </c>
      <c r="B62" s="99"/>
      <c r="C62" s="104" t="s">
        <v>62</v>
      </c>
      <c r="H62" s="104" t="s">
        <v>63</v>
      </c>
      <c r="J62" s="103">
        <f>-J61</f>
        <v>-25971819.935195774</v>
      </c>
      <c r="L62" s="10">
        <v>-25971819.935195774</v>
      </c>
      <c r="N62" s="156">
        <f t="shared" si="0"/>
        <v>0</v>
      </c>
    </row>
    <row r="63" spans="1:14" ht="13" x14ac:dyDescent="0.3">
      <c r="A63" s="96"/>
      <c r="B63" s="99"/>
      <c r="C63" s="104"/>
      <c r="J63" s="103"/>
      <c r="L63" s="10"/>
      <c r="N63" s="156"/>
    </row>
    <row r="64" spans="1:14" ht="13" x14ac:dyDescent="0.3">
      <c r="A64" s="96">
        <f>A61+1</f>
        <v>40</v>
      </c>
      <c r="B64" s="99"/>
      <c r="C64" s="104" t="s">
        <v>64</v>
      </c>
      <c r="H64" s="94" t="str">
        <f>"Sum of Lines "&amp;A59&amp;" to "&amp;A62&amp;""</f>
        <v>Sum of Lines 38 to 39a</v>
      </c>
      <c r="J64" s="109">
        <f>J59+J61+J62</f>
        <v>1212124013.4211135</v>
      </c>
      <c r="L64" s="15">
        <v>1208597018.6575289</v>
      </c>
      <c r="N64" s="159">
        <f t="shared" si="0"/>
        <v>3526994.7635846138</v>
      </c>
    </row>
    <row r="65" spans="1:18" ht="13" x14ac:dyDescent="0.3">
      <c r="A65" s="96"/>
      <c r="B65" s="99"/>
      <c r="C65" s="104"/>
      <c r="J65" s="103"/>
      <c r="L65" s="103"/>
      <c r="N65" s="103"/>
    </row>
    <row r="66" spans="1:18" ht="13" x14ac:dyDescent="0.3">
      <c r="A66" s="96"/>
      <c r="B66" s="95" t="s">
        <v>66</v>
      </c>
      <c r="C66" s="104"/>
      <c r="J66" s="103"/>
      <c r="P66" s="149"/>
    </row>
    <row r="67" spans="1:18" ht="26.5" thickBot="1" x14ac:dyDescent="0.35">
      <c r="A67" s="98" t="s">
        <v>4</v>
      </c>
      <c r="B67" s="111"/>
      <c r="F67" s="72" t="s">
        <v>172</v>
      </c>
      <c r="G67" s="100" t="s">
        <v>67</v>
      </c>
      <c r="H67" s="59" t="s">
        <v>116</v>
      </c>
      <c r="N67" s="96"/>
    </row>
    <row r="68" spans="1:18" ht="13" x14ac:dyDescent="0.3">
      <c r="A68" s="96">
        <f>A64+1</f>
        <v>41</v>
      </c>
      <c r="B68" s="111"/>
      <c r="D68" s="116" t="s">
        <v>68</v>
      </c>
      <c r="E68" s="109">
        <f>J64</f>
        <v>1212124013.4211135</v>
      </c>
      <c r="F68" s="15">
        <v>1208597018.6575289</v>
      </c>
      <c r="G68" s="94" t="str">
        <f>"Line "&amp;A64&amp;""</f>
        <v>Line 40</v>
      </c>
      <c r="H68" s="15">
        <f t="shared" ref="H68:H73" si="3">E68-F68</f>
        <v>3526994.7635846138</v>
      </c>
      <c r="J68" s="27" t="s">
        <v>69</v>
      </c>
      <c r="N68" s="101"/>
    </row>
    <row r="69" spans="1:18" ht="13" x14ac:dyDescent="0.3">
      <c r="A69" s="96">
        <f>A68+1</f>
        <v>42</v>
      </c>
      <c r="B69" s="111"/>
      <c r="D69" s="116" t="s">
        <v>70</v>
      </c>
      <c r="E69" s="117">
        <v>9.2480778683301876E-3</v>
      </c>
      <c r="F69" s="29">
        <v>9.2480778683301876E-3</v>
      </c>
      <c r="G69" s="94" t="s">
        <v>176</v>
      </c>
      <c r="H69" s="155">
        <f t="shared" si="3"/>
        <v>0</v>
      </c>
      <c r="J69" s="30" t="s">
        <v>166</v>
      </c>
      <c r="N69" s="103"/>
    </row>
    <row r="70" spans="1:18" ht="13" x14ac:dyDescent="0.3">
      <c r="A70" s="96">
        <f>A69+1</f>
        <v>43</v>
      </c>
      <c r="B70" s="111"/>
      <c r="D70" s="118" t="s">
        <v>71</v>
      </c>
      <c r="E70" s="109">
        <f>E68*E69</f>
        <v>11209817.262191363</v>
      </c>
      <c r="F70" s="15">
        <v>11177199.33997654</v>
      </c>
      <c r="G70" s="94" t="str">
        <f>"Line "&amp;A68&amp;" * Line "&amp;A69&amp;""</f>
        <v>Line 41 * Line 42</v>
      </c>
      <c r="H70" s="15">
        <f t="shared" si="3"/>
        <v>32617.922214822844</v>
      </c>
      <c r="J70" s="32">
        <f>E73</f>
        <v>1237122830.6833048</v>
      </c>
      <c r="N70" s="113"/>
    </row>
    <row r="71" spans="1:18" ht="24" customHeight="1" x14ac:dyDescent="0.3">
      <c r="A71" s="96">
        <f>A70+1</f>
        <v>44</v>
      </c>
      <c r="B71" s="111"/>
      <c r="D71" s="116" t="s">
        <v>72</v>
      </c>
      <c r="E71" s="117">
        <v>1.1375898709474256E-2</v>
      </c>
      <c r="F71" s="60">
        <v>1.1409096489999999E-2</v>
      </c>
      <c r="G71" s="94" t="s">
        <v>176</v>
      </c>
      <c r="H71" s="70">
        <f t="shared" si="3"/>
        <v>-3.3197780525743431E-5</v>
      </c>
      <c r="J71" s="33">
        <v>1233563218.0008955</v>
      </c>
      <c r="K71" s="162" t="s">
        <v>167</v>
      </c>
      <c r="L71" s="163"/>
      <c r="M71" s="163"/>
      <c r="N71" s="163"/>
    </row>
    <row r="72" spans="1:18" ht="13.5" thickBot="1" x14ac:dyDescent="0.35">
      <c r="A72" s="96">
        <f>A71+1</f>
        <v>45</v>
      </c>
      <c r="B72" s="111"/>
      <c r="D72" s="116" t="s">
        <v>73</v>
      </c>
      <c r="E72" s="161">
        <f>E68*E71</f>
        <v>13789000</v>
      </c>
      <c r="F72" s="74">
        <v>13789000.003390076</v>
      </c>
      <c r="G72" s="94" t="str">
        <f>"Line "&amp;A68&amp;" * Line "&amp;A71&amp;""</f>
        <v>Line 41 * Line 44</v>
      </c>
      <c r="H72" s="74">
        <f t="shared" si="3"/>
        <v>-3.3900756388902664E-3</v>
      </c>
      <c r="J72" s="34">
        <f>J70-J71</f>
        <v>3559612.6824092865</v>
      </c>
      <c r="L72" s="92"/>
      <c r="M72" s="92"/>
      <c r="N72" s="113"/>
    </row>
    <row r="73" spans="1:18" ht="13" x14ac:dyDescent="0.3">
      <c r="A73" s="96">
        <f>A72+1</f>
        <v>46</v>
      </c>
      <c r="B73" s="111"/>
      <c r="D73" s="116" t="s">
        <v>74</v>
      </c>
      <c r="E73" s="109">
        <f>E68+E70+E72</f>
        <v>1237122830.6833048</v>
      </c>
      <c r="F73" s="15">
        <v>1233563218.0008955</v>
      </c>
      <c r="G73" s="94" t="str">
        <f>"L "&amp;A68&amp;" + L "&amp;A70&amp;" + L "&amp;A72&amp;""</f>
        <v>L 41 + L 43 + L 45</v>
      </c>
      <c r="H73" s="15">
        <f t="shared" si="3"/>
        <v>3559612.6824092865</v>
      </c>
      <c r="N73" s="103"/>
    </row>
    <row r="74" spans="1:18" ht="13" x14ac:dyDescent="0.3">
      <c r="B74" s="95" t="s">
        <v>75</v>
      </c>
      <c r="D74" s="118"/>
      <c r="E74" s="103"/>
      <c r="H74" s="37"/>
      <c r="L74" s="103"/>
      <c r="N74" s="103"/>
    </row>
    <row r="75" spans="1:18" ht="13" x14ac:dyDescent="0.3">
      <c r="A75" s="96"/>
      <c r="B75" s="104" t="s">
        <v>76</v>
      </c>
      <c r="C75" s="95"/>
      <c r="D75" s="118"/>
      <c r="E75" s="103"/>
      <c r="L75" s="150">
        <v>3605737.8565547466</v>
      </c>
      <c r="M75" s="104" t="s">
        <v>158</v>
      </c>
    </row>
    <row r="76" spans="1:18" ht="29" customHeight="1" x14ac:dyDescent="0.3">
      <c r="A76" s="96"/>
      <c r="B76" s="104" t="s">
        <v>77</v>
      </c>
      <c r="C76" s="95"/>
      <c r="D76" s="118"/>
      <c r="E76" s="103"/>
      <c r="L76" s="38">
        <v>-5030.6104044914246</v>
      </c>
      <c r="M76" s="170" t="s">
        <v>168</v>
      </c>
      <c r="N76" s="170"/>
      <c r="O76" s="170"/>
      <c r="P76" s="170"/>
      <c r="Q76" s="104"/>
      <c r="R76" s="104"/>
    </row>
    <row r="77" spans="1:18" ht="27" customHeight="1" x14ac:dyDescent="0.3">
      <c r="A77" s="96"/>
      <c r="B77" s="102" t="s">
        <v>78</v>
      </c>
      <c r="C77" s="104"/>
      <c r="D77" s="118"/>
      <c r="E77" s="103"/>
      <c r="L77" s="38">
        <v>-854.73677349090576</v>
      </c>
      <c r="M77" s="170" t="s">
        <v>169</v>
      </c>
      <c r="N77" s="170"/>
      <c r="O77" s="170"/>
      <c r="P77" s="170"/>
    </row>
    <row r="78" spans="1:18" ht="13" x14ac:dyDescent="0.3">
      <c r="A78" s="96"/>
      <c r="B78" s="102" t="s">
        <v>79</v>
      </c>
      <c r="D78" s="118"/>
      <c r="E78" s="103"/>
      <c r="L78" s="61">
        <v>-40239.826967477798</v>
      </c>
      <c r="M78" s="105" t="s">
        <v>170</v>
      </c>
    </row>
    <row r="79" spans="1:18" ht="13" x14ac:dyDescent="0.3">
      <c r="A79" s="96"/>
      <c r="L79" s="38">
        <f>SUM(L75:L78)</f>
        <v>3559612.6824092865</v>
      </c>
      <c r="M79" s="104" t="s">
        <v>171</v>
      </c>
      <c r="O79" s="105"/>
    </row>
    <row r="80" spans="1:18" ht="13" x14ac:dyDescent="0.3">
      <c r="A80" s="96"/>
      <c r="B80" s="104" t="s">
        <v>81</v>
      </c>
      <c r="L80" s="62"/>
      <c r="M80" s="104"/>
    </row>
    <row r="81" spans="1:14" ht="13" x14ac:dyDescent="0.3">
      <c r="A81" s="96"/>
      <c r="B81" s="104"/>
      <c r="C81" s="104" t="s">
        <v>82</v>
      </c>
      <c r="L81" s="108"/>
      <c r="M81" s="105"/>
      <c r="N81" s="105"/>
    </row>
    <row r="82" spans="1:14" ht="13" x14ac:dyDescent="0.3">
      <c r="A82" s="96"/>
      <c r="B82" s="104"/>
      <c r="J82" s="96" t="s">
        <v>83</v>
      </c>
      <c r="L82" s="103"/>
      <c r="M82" s="104"/>
    </row>
    <row r="83" spans="1:14" ht="13" x14ac:dyDescent="0.3">
      <c r="A83" s="96"/>
      <c r="E83" s="101" t="s">
        <v>84</v>
      </c>
      <c r="F83" s="100" t="s">
        <v>67</v>
      </c>
      <c r="G83" s="101" t="s">
        <v>85</v>
      </c>
      <c r="H83" s="101" t="s">
        <v>86</v>
      </c>
      <c r="J83" s="101" t="s">
        <v>87</v>
      </c>
    </row>
    <row r="84" spans="1:14" ht="13" x14ac:dyDescent="0.3">
      <c r="B84" s="119" t="s">
        <v>88</v>
      </c>
      <c r="C84" s="104" t="s">
        <v>89</v>
      </c>
      <c r="E84" s="120">
        <v>0.10299999999999999</v>
      </c>
      <c r="F84" s="104" t="s">
        <v>90</v>
      </c>
      <c r="G84" s="121">
        <v>43831</v>
      </c>
      <c r="H84" s="121">
        <v>44196</v>
      </c>
      <c r="I84" s="104"/>
      <c r="J84" s="122">
        <v>365</v>
      </c>
      <c r="K84" s="104"/>
    </row>
    <row r="85" spans="1:14" ht="13" x14ac:dyDescent="0.3">
      <c r="B85" s="119" t="s">
        <v>91</v>
      </c>
      <c r="C85" s="104" t="s">
        <v>92</v>
      </c>
      <c r="E85" s="120"/>
      <c r="F85" s="104" t="s">
        <v>93</v>
      </c>
      <c r="G85" s="121"/>
      <c r="H85" s="121"/>
      <c r="I85" s="104"/>
      <c r="J85" s="122"/>
      <c r="K85" s="104"/>
    </row>
    <row r="86" spans="1:14" ht="13" x14ac:dyDescent="0.3">
      <c r="B86" s="119" t="s">
        <v>94</v>
      </c>
      <c r="C86" s="104"/>
      <c r="E86" s="123"/>
      <c r="F86" s="104"/>
      <c r="G86" s="124"/>
      <c r="H86" s="124"/>
      <c r="I86" s="116" t="s">
        <v>95</v>
      </c>
      <c r="J86" s="125">
        <f>SUM(J84:J85)</f>
        <v>365</v>
      </c>
      <c r="K86" s="104"/>
    </row>
    <row r="87" spans="1:14" ht="13" x14ac:dyDescent="0.3">
      <c r="B87" s="119" t="s">
        <v>96</v>
      </c>
      <c r="C87" s="104" t="s">
        <v>97</v>
      </c>
      <c r="E87" s="126">
        <f>((E84*J84) + (E85* J85)) / J86</f>
        <v>0.10299999999999999</v>
      </c>
      <c r="F87" s="104" t="s">
        <v>98</v>
      </c>
      <c r="H87" s="104"/>
      <c r="I87" s="104"/>
      <c r="J87" s="104"/>
      <c r="K87" s="104"/>
    </row>
    <row r="88" spans="1:14" ht="13" x14ac:dyDescent="0.3">
      <c r="A88" s="96"/>
      <c r="B88" s="104"/>
      <c r="H88" s="104"/>
      <c r="I88" s="104"/>
      <c r="J88" s="104"/>
      <c r="K88" s="104"/>
    </row>
    <row r="89" spans="1:14" ht="13" x14ac:dyDescent="0.3">
      <c r="A89" s="96"/>
      <c r="B89" s="104" t="s">
        <v>99</v>
      </c>
      <c r="H89" s="104"/>
      <c r="I89" s="104"/>
      <c r="J89" s="104"/>
      <c r="K89" s="104"/>
      <c r="L89" s="104"/>
    </row>
    <row r="90" spans="1:14" ht="13" x14ac:dyDescent="0.3">
      <c r="A90" s="96"/>
      <c r="B90" s="104"/>
      <c r="E90" s="100" t="s">
        <v>67</v>
      </c>
      <c r="H90" s="104"/>
      <c r="I90" s="104"/>
      <c r="J90" s="104"/>
      <c r="K90" s="104"/>
      <c r="L90" s="104"/>
    </row>
    <row r="91" spans="1:14" ht="13" x14ac:dyDescent="0.3">
      <c r="B91" s="119" t="s">
        <v>100</v>
      </c>
      <c r="C91" s="104" t="s">
        <v>101</v>
      </c>
      <c r="E91" s="127" t="s">
        <v>119</v>
      </c>
      <c r="F91" s="128"/>
      <c r="G91" s="128"/>
      <c r="H91" s="129"/>
      <c r="I91" s="129"/>
      <c r="J91" s="129"/>
      <c r="K91" s="104"/>
      <c r="L91" s="104"/>
    </row>
    <row r="92" spans="1:14" ht="13" x14ac:dyDescent="0.3">
      <c r="B92" s="119" t="s">
        <v>102</v>
      </c>
      <c r="C92" s="104" t="s">
        <v>103</v>
      </c>
      <c r="E92" s="127" t="s">
        <v>120</v>
      </c>
      <c r="F92" s="128"/>
      <c r="G92" s="128"/>
      <c r="H92" s="129"/>
      <c r="I92" s="129"/>
      <c r="J92" s="129"/>
      <c r="K92" s="104"/>
      <c r="L92" s="104"/>
    </row>
    <row r="93" spans="1:14" x14ac:dyDescent="0.25">
      <c r="C93" s="104"/>
      <c r="E93" s="124"/>
      <c r="I93" s="104"/>
      <c r="J93" s="104"/>
      <c r="K93" s="104"/>
      <c r="L93" s="104"/>
    </row>
    <row r="94" spans="1:14" ht="13" x14ac:dyDescent="0.3">
      <c r="E94" s="101" t="s">
        <v>84</v>
      </c>
      <c r="F94" s="100" t="s">
        <v>67</v>
      </c>
      <c r="H94" s="104"/>
      <c r="I94" s="104"/>
      <c r="L94" s="104"/>
    </row>
    <row r="95" spans="1:14" ht="13" x14ac:dyDescent="0.3">
      <c r="B95" s="119" t="s">
        <v>104</v>
      </c>
      <c r="C95" s="104" t="s">
        <v>105</v>
      </c>
      <c r="D95" s="104"/>
      <c r="E95" s="130">
        <v>2.0688402678787333E-2</v>
      </c>
      <c r="F95" s="94" t="s">
        <v>173</v>
      </c>
      <c r="H95" s="104"/>
      <c r="I95" s="104"/>
      <c r="L95" s="104"/>
    </row>
    <row r="96" spans="1:14" ht="13" x14ac:dyDescent="0.3">
      <c r="B96" s="119" t="s">
        <v>106</v>
      </c>
      <c r="C96" s="104" t="s">
        <v>107</v>
      </c>
      <c r="E96" s="130">
        <v>3.4661826053399079E-3</v>
      </c>
      <c r="F96" s="94" t="s">
        <v>174</v>
      </c>
      <c r="H96" s="104"/>
      <c r="I96" s="104"/>
      <c r="L96" s="104"/>
    </row>
    <row r="97" spans="1:12" ht="13" x14ac:dyDescent="0.3">
      <c r="B97" s="119" t="s">
        <v>108</v>
      </c>
      <c r="C97" s="104" t="s">
        <v>109</v>
      </c>
      <c r="E97" s="131">
        <v>4.8924999999999996E-2</v>
      </c>
      <c r="F97" s="94" t="s">
        <v>175</v>
      </c>
      <c r="G97" s="104"/>
      <c r="H97" s="104"/>
      <c r="L97" s="104"/>
    </row>
    <row r="98" spans="1:12" ht="13" x14ac:dyDescent="0.3">
      <c r="B98" s="96" t="s">
        <v>110</v>
      </c>
      <c r="C98" s="106" t="s">
        <v>35</v>
      </c>
      <c r="E98" s="132">
        <f>SUM(E95:E97)</f>
        <v>7.3079585284127238E-2</v>
      </c>
      <c r="F98" s="103" t="str">
        <f>"Sum of Lines "&amp;B95&amp;" to "&amp;B97&amp;""</f>
        <v>Sum of Lines g to i</v>
      </c>
      <c r="G98" s="125"/>
      <c r="J98" s="133"/>
      <c r="L98" s="104"/>
    </row>
    <row r="99" spans="1:12" ht="13" x14ac:dyDescent="0.3">
      <c r="A99" s="96"/>
      <c r="C99" s="49"/>
      <c r="D99" s="50"/>
      <c r="E99" s="103"/>
      <c r="F99" s="103"/>
      <c r="G99" s="125"/>
      <c r="H99" s="103"/>
      <c r="J99" s="133"/>
    </row>
    <row r="100" spans="1:12" ht="13" x14ac:dyDescent="0.3">
      <c r="A100" s="96"/>
      <c r="B100" s="104" t="s">
        <v>111</v>
      </c>
    </row>
    <row r="101" spans="1:12" ht="13" x14ac:dyDescent="0.3">
      <c r="A101" s="96"/>
    </row>
    <row r="102" spans="1:12" ht="13" x14ac:dyDescent="0.3">
      <c r="A102" s="96"/>
      <c r="E102" s="101" t="s">
        <v>84</v>
      </c>
      <c r="F102" s="100" t="s">
        <v>67</v>
      </c>
    </row>
    <row r="103" spans="1:12" ht="13" x14ac:dyDescent="0.3">
      <c r="B103" s="119" t="s">
        <v>112</v>
      </c>
      <c r="E103" s="130">
        <f>E96+E97</f>
        <v>5.2391182605339905E-2</v>
      </c>
      <c r="F103" s="103" t="str">
        <f>"Sum of Lines "&amp;B96&amp;" to "&amp;B97&amp;""</f>
        <v>Sum of Lines h to i</v>
      </c>
    </row>
    <row r="104" spans="1:12" ht="13" x14ac:dyDescent="0.3">
      <c r="A104" s="96"/>
      <c r="E104" s="113"/>
      <c r="F104" s="103"/>
    </row>
    <row r="105" spans="1:12" ht="13" x14ac:dyDescent="0.3">
      <c r="A105" s="96"/>
      <c r="B105" s="98" t="s">
        <v>113</v>
      </c>
      <c r="E105" s="125"/>
      <c r="F105" s="125"/>
      <c r="G105" s="125"/>
      <c r="H105" s="103"/>
    </row>
    <row r="106" spans="1:12" ht="13" x14ac:dyDescent="0.3">
      <c r="A106" s="96"/>
      <c r="B106" s="104" t="s">
        <v>114</v>
      </c>
    </row>
    <row r="107" spans="1:12" ht="13" x14ac:dyDescent="0.3">
      <c r="A107" s="96"/>
      <c r="B107" s="106" t="s">
        <v>121</v>
      </c>
      <c r="D107" s="96"/>
      <c r="E107" s="96"/>
      <c r="F107" s="96"/>
      <c r="G107" s="96"/>
      <c r="H107" s="96"/>
    </row>
    <row r="108" spans="1:12" ht="13" x14ac:dyDescent="0.3">
      <c r="A108" s="96"/>
      <c r="B108" s="102"/>
      <c r="D108" s="96"/>
      <c r="E108" s="96"/>
      <c r="F108" s="96"/>
      <c r="G108" s="96"/>
      <c r="H108" s="96"/>
    </row>
    <row r="109" spans="1:12" ht="13" x14ac:dyDescent="0.3">
      <c r="A109" s="96"/>
      <c r="C109" s="51"/>
      <c r="D109" s="51"/>
      <c r="E109" s="101"/>
      <c r="F109" s="101"/>
      <c r="G109" s="101"/>
      <c r="H109" s="101"/>
    </row>
    <row r="110" spans="1:12" ht="13" x14ac:dyDescent="0.3">
      <c r="A110" s="96"/>
    </row>
    <row r="111" spans="1:12" ht="13" x14ac:dyDescent="0.3">
      <c r="A111" s="96"/>
    </row>
    <row r="112" spans="1:12" ht="13" x14ac:dyDescent="0.3">
      <c r="A112" s="96"/>
    </row>
    <row r="113" spans="1:10" ht="13" x14ac:dyDescent="0.3">
      <c r="A113" s="96"/>
      <c r="C113" s="49"/>
      <c r="E113" s="103"/>
      <c r="F113" s="103"/>
      <c r="H113" s="103"/>
      <c r="J113" s="133"/>
    </row>
    <row r="114" spans="1:10" ht="13" x14ac:dyDescent="0.3">
      <c r="A114" s="96"/>
      <c r="C114" s="49"/>
      <c r="E114" s="103"/>
      <c r="F114" s="103"/>
      <c r="H114" s="103"/>
      <c r="J114" s="133"/>
    </row>
    <row r="115" spans="1:10" ht="13" x14ac:dyDescent="0.3">
      <c r="A115" s="98"/>
      <c r="C115" s="49"/>
      <c r="E115" s="103"/>
      <c r="F115" s="103"/>
      <c r="H115" s="103"/>
      <c r="J115" s="133"/>
    </row>
    <row r="116" spans="1:10" ht="13" x14ac:dyDescent="0.3">
      <c r="A116" s="96"/>
      <c r="D116" s="52"/>
      <c r="E116" s="103"/>
      <c r="F116" s="103"/>
      <c r="G116" s="104"/>
      <c r="H116" s="103"/>
      <c r="J116" s="133"/>
    </row>
    <row r="117" spans="1:10" ht="13" x14ac:dyDescent="0.3">
      <c r="A117" s="96"/>
      <c r="C117" s="49"/>
      <c r="D117" s="116"/>
      <c r="E117" s="108"/>
      <c r="F117" s="103"/>
      <c r="G117" s="104"/>
      <c r="H117" s="103"/>
      <c r="J117" s="133"/>
    </row>
    <row r="118" spans="1:10" ht="13" x14ac:dyDescent="0.3">
      <c r="A118" s="96"/>
      <c r="C118" s="49"/>
      <c r="D118" s="116"/>
      <c r="E118" s="103"/>
      <c r="F118" s="103"/>
      <c r="G118" s="104"/>
      <c r="H118" s="103"/>
      <c r="J118" s="133"/>
    </row>
    <row r="119" spans="1:10" ht="13" x14ac:dyDescent="0.3">
      <c r="A119" s="96"/>
    </row>
    <row r="120" spans="1:10" ht="13" x14ac:dyDescent="0.3">
      <c r="A120" s="96"/>
      <c r="B120" s="93"/>
    </row>
    <row r="121" spans="1:10" ht="13" x14ac:dyDescent="0.3">
      <c r="A121" s="96"/>
    </row>
    <row r="122" spans="1:10" ht="13" x14ac:dyDescent="0.3">
      <c r="A122" s="96"/>
    </row>
    <row r="123" spans="1:10" ht="13" x14ac:dyDescent="0.3">
      <c r="A123" s="96"/>
      <c r="F123" s="96"/>
    </row>
    <row r="124" spans="1:10" ht="13" x14ac:dyDescent="0.3">
      <c r="A124" s="96"/>
      <c r="F124" s="96"/>
    </row>
    <row r="125" spans="1:10" ht="13" x14ac:dyDescent="0.3">
      <c r="A125" s="96"/>
      <c r="D125" s="96"/>
      <c r="E125" s="96"/>
      <c r="F125" s="96"/>
      <c r="H125" s="96"/>
    </row>
    <row r="126" spans="1:10" ht="13" x14ac:dyDescent="0.3">
      <c r="A126" s="96"/>
      <c r="D126" s="96"/>
      <c r="E126" s="96"/>
      <c r="F126" s="96"/>
      <c r="G126" s="96"/>
      <c r="H126" s="119"/>
    </row>
    <row r="127" spans="1:10" ht="13" x14ac:dyDescent="0.3">
      <c r="A127" s="98"/>
      <c r="C127" s="51"/>
      <c r="D127" s="51"/>
      <c r="E127" s="101"/>
      <c r="F127" s="134"/>
      <c r="G127" s="101"/>
      <c r="H127" s="119"/>
    </row>
    <row r="128" spans="1:10" ht="13" x14ac:dyDescent="0.3">
      <c r="A128" s="96"/>
      <c r="C128" s="49"/>
      <c r="D128" s="50"/>
      <c r="E128" s="103"/>
      <c r="F128" s="103"/>
      <c r="G128" s="126"/>
      <c r="H128" s="103"/>
    </row>
    <row r="129" spans="1:8" ht="13" x14ac:dyDescent="0.3">
      <c r="A129" s="96"/>
      <c r="C129" s="49"/>
      <c r="D129" s="50"/>
      <c r="E129" s="103"/>
      <c r="F129" s="103"/>
      <c r="G129" s="126"/>
      <c r="H129" s="103"/>
    </row>
    <row r="130" spans="1:8" ht="13" x14ac:dyDescent="0.3">
      <c r="A130" s="96"/>
      <c r="C130" s="49"/>
      <c r="D130" s="50"/>
      <c r="E130" s="103"/>
      <c r="F130" s="103"/>
      <c r="G130" s="126"/>
      <c r="H130" s="103"/>
    </row>
    <row r="131" spans="1:8" ht="13" x14ac:dyDescent="0.3">
      <c r="A131" s="96"/>
      <c r="C131" s="49"/>
      <c r="D131" s="50"/>
      <c r="E131" s="103"/>
      <c r="F131" s="103"/>
      <c r="G131" s="126"/>
      <c r="H131" s="103"/>
    </row>
    <row r="132" spans="1:8" ht="13" x14ac:dyDescent="0.3">
      <c r="A132" s="96"/>
      <c r="C132" s="49"/>
      <c r="D132" s="50"/>
      <c r="E132" s="103"/>
      <c r="F132" s="103"/>
      <c r="G132" s="126"/>
      <c r="H132" s="103"/>
    </row>
    <row r="133" spans="1:8" ht="13" x14ac:dyDescent="0.3">
      <c r="A133" s="96"/>
      <c r="C133" s="49"/>
      <c r="D133" s="50"/>
      <c r="E133" s="103"/>
      <c r="F133" s="103"/>
      <c r="G133" s="126"/>
      <c r="H133" s="103"/>
    </row>
    <row r="134" spans="1:8" ht="13" x14ac:dyDescent="0.3">
      <c r="A134" s="96"/>
      <c r="C134" s="49"/>
      <c r="D134" s="50"/>
      <c r="E134" s="103"/>
      <c r="F134" s="103"/>
      <c r="G134" s="126"/>
      <c r="H134" s="103"/>
    </row>
    <row r="135" spans="1:8" ht="13" x14ac:dyDescent="0.3">
      <c r="A135" s="96"/>
      <c r="C135" s="49"/>
      <c r="D135" s="50"/>
      <c r="E135" s="103"/>
      <c r="F135" s="103"/>
      <c r="G135" s="126"/>
      <c r="H135" s="103"/>
    </row>
    <row r="136" spans="1:8" ht="13" x14ac:dyDescent="0.3">
      <c r="A136" s="96"/>
      <c r="C136" s="49"/>
      <c r="D136" s="50"/>
      <c r="E136" s="103"/>
      <c r="F136" s="103"/>
      <c r="G136" s="126"/>
      <c r="H136" s="103"/>
    </row>
    <row r="137" spans="1:8" ht="13" x14ac:dyDescent="0.3">
      <c r="A137" s="96"/>
      <c r="C137" s="49"/>
      <c r="D137" s="50"/>
      <c r="E137" s="103"/>
      <c r="F137" s="103"/>
      <c r="G137" s="126"/>
      <c r="H137" s="103"/>
    </row>
    <row r="138" spans="1:8" ht="13" x14ac:dyDescent="0.3">
      <c r="A138" s="96"/>
      <c r="C138" s="49"/>
      <c r="D138" s="50"/>
      <c r="E138" s="103"/>
      <c r="F138" s="103"/>
      <c r="G138" s="126"/>
      <c r="H138" s="103"/>
    </row>
    <row r="139" spans="1:8" ht="13" x14ac:dyDescent="0.3">
      <c r="A139" s="96"/>
      <c r="C139" s="49"/>
      <c r="D139" s="50"/>
      <c r="E139" s="103"/>
      <c r="F139" s="103"/>
      <c r="G139" s="126"/>
      <c r="H139" s="108"/>
    </row>
    <row r="140" spans="1:8" ht="13" x14ac:dyDescent="0.3">
      <c r="A140" s="96"/>
      <c r="H140" s="103"/>
    </row>
    <row r="141" spans="1:8" ht="13" x14ac:dyDescent="0.3">
      <c r="A141" s="96"/>
      <c r="C141" s="49"/>
      <c r="D141" s="50"/>
      <c r="F141" s="135"/>
      <c r="G141" s="126"/>
      <c r="H141" s="135"/>
    </row>
    <row r="142" spans="1:8" ht="13" x14ac:dyDescent="0.3">
      <c r="A142" s="96"/>
      <c r="B142" s="93"/>
      <c r="C142" s="49"/>
      <c r="D142" s="50"/>
      <c r="F142" s="135"/>
      <c r="G142" s="126"/>
      <c r="H142" s="135"/>
    </row>
    <row r="143" spans="1:8" ht="13" x14ac:dyDescent="0.3">
      <c r="A143" s="98"/>
      <c r="B143" s="93"/>
      <c r="C143" s="49"/>
      <c r="D143" s="50"/>
      <c r="F143" s="135"/>
      <c r="G143" s="126"/>
      <c r="H143" s="135"/>
    </row>
    <row r="144" spans="1:8" ht="13" x14ac:dyDescent="0.3">
      <c r="A144" s="96"/>
      <c r="C144" s="49"/>
      <c r="D144" s="55"/>
      <c r="E144" s="103"/>
      <c r="F144" s="136"/>
      <c r="G144" s="126"/>
      <c r="H144" s="135"/>
    </row>
    <row r="145" spans="1:8" ht="13" x14ac:dyDescent="0.3">
      <c r="A145" s="96"/>
      <c r="C145" s="49"/>
      <c r="D145" s="118"/>
      <c r="E145" s="103"/>
      <c r="F145" s="136"/>
      <c r="G145" s="126"/>
      <c r="H145" s="135"/>
    </row>
    <row r="146" spans="1:8" ht="13" x14ac:dyDescent="0.3">
      <c r="A146" s="96"/>
      <c r="C146" s="49"/>
      <c r="D146" s="118"/>
      <c r="E146" s="108"/>
      <c r="F146" s="136"/>
      <c r="G146" s="126"/>
      <c r="H146" s="135"/>
    </row>
    <row r="147" spans="1:8" ht="13" x14ac:dyDescent="0.3">
      <c r="A147" s="96"/>
      <c r="C147" s="49"/>
      <c r="D147" s="55"/>
      <c r="E147" s="103"/>
      <c r="F147" s="135"/>
      <c r="G147" s="126"/>
      <c r="H147" s="135"/>
    </row>
    <row r="148" spans="1:8" ht="13" x14ac:dyDescent="0.3">
      <c r="A148" s="96"/>
      <c r="C148" s="49"/>
      <c r="D148" s="50"/>
      <c r="F148" s="135"/>
      <c r="G148" s="126"/>
      <c r="H148" s="135"/>
    </row>
    <row r="149" spans="1:8" ht="13" x14ac:dyDescent="0.3">
      <c r="A149" s="96"/>
    </row>
    <row r="150" spans="1:8" ht="13" x14ac:dyDescent="0.3">
      <c r="A150" s="96"/>
    </row>
    <row r="151" spans="1:8" ht="13" x14ac:dyDescent="0.3">
      <c r="A151" s="96"/>
    </row>
    <row r="152" spans="1:8" ht="13" x14ac:dyDescent="0.3">
      <c r="A152" s="96"/>
      <c r="B152" s="93"/>
    </row>
    <row r="153" spans="1:8" ht="13" x14ac:dyDescent="0.3">
      <c r="A153" s="96"/>
      <c r="B153" s="104"/>
    </row>
    <row r="154" spans="1:8" ht="13" x14ac:dyDescent="0.3">
      <c r="A154" s="96"/>
      <c r="B154" s="104"/>
    </row>
    <row r="155" spans="1:8" ht="13" x14ac:dyDescent="0.3">
      <c r="A155" s="96"/>
      <c r="B155" s="104"/>
    </row>
    <row r="156" spans="1:8" ht="13" x14ac:dyDescent="0.3">
      <c r="A156" s="96"/>
    </row>
    <row r="157" spans="1:8" ht="13" x14ac:dyDescent="0.3">
      <c r="A157" s="96"/>
      <c r="B157" s="93"/>
    </row>
    <row r="158" spans="1:8" ht="13" x14ac:dyDescent="0.3">
      <c r="A158" s="96"/>
    </row>
    <row r="159" spans="1:8" ht="13" x14ac:dyDescent="0.3">
      <c r="A159" s="98"/>
      <c r="C159" s="51"/>
      <c r="D159" s="101"/>
    </row>
    <row r="160" spans="1:8" ht="13" x14ac:dyDescent="0.3">
      <c r="A160" s="96"/>
      <c r="C160" s="49"/>
      <c r="D160" s="137"/>
      <c r="F160" s="113"/>
    </row>
    <row r="161" spans="1:6" ht="13" x14ac:dyDescent="0.3">
      <c r="A161" s="96"/>
      <c r="C161" s="49"/>
      <c r="D161" s="137"/>
      <c r="F161" s="113"/>
    </row>
    <row r="162" spans="1:6" ht="13" x14ac:dyDescent="0.3">
      <c r="A162" s="96"/>
      <c r="C162" s="49"/>
      <c r="D162" s="137"/>
      <c r="F162" s="113"/>
    </row>
    <row r="163" spans="1:6" ht="13" x14ac:dyDescent="0.3">
      <c r="A163" s="96"/>
      <c r="C163" s="49"/>
      <c r="D163" s="137"/>
      <c r="F163" s="113"/>
    </row>
    <row r="164" spans="1:6" ht="13" x14ac:dyDescent="0.3">
      <c r="A164" s="96"/>
      <c r="C164" s="49"/>
      <c r="D164" s="137"/>
      <c r="F164" s="113"/>
    </row>
    <row r="165" spans="1:6" ht="13" x14ac:dyDescent="0.3">
      <c r="A165" s="96"/>
      <c r="C165" s="49"/>
      <c r="D165" s="137"/>
      <c r="F165" s="113"/>
    </row>
    <row r="166" spans="1:6" ht="13" x14ac:dyDescent="0.3">
      <c r="A166" s="96"/>
      <c r="C166" s="49"/>
      <c r="D166" s="137"/>
      <c r="F166" s="113"/>
    </row>
    <row r="167" spans="1:6" ht="13" x14ac:dyDescent="0.3">
      <c r="A167" s="96"/>
      <c r="C167" s="49"/>
      <c r="D167" s="137"/>
      <c r="F167" s="113"/>
    </row>
    <row r="168" spans="1:6" ht="13" x14ac:dyDescent="0.3">
      <c r="A168" s="96"/>
      <c r="C168" s="49"/>
      <c r="D168" s="137"/>
      <c r="F168" s="113"/>
    </row>
    <row r="169" spans="1:6" ht="13" x14ac:dyDescent="0.3">
      <c r="A169" s="96"/>
      <c r="C169" s="49"/>
      <c r="D169" s="137"/>
      <c r="F169" s="113"/>
    </row>
    <row r="170" spans="1:6" ht="13" x14ac:dyDescent="0.3">
      <c r="A170" s="96"/>
      <c r="C170" s="49"/>
      <c r="D170" s="137"/>
      <c r="F170" s="113"/>
    </row>
    <row r="171" spans="1:6" ht="13" x14ac:dyDescent="0.3">
      <c r="A171" s="96"/>
      <c r="C171" s="49"/>
      <c r="D171" s="138"/>
      <c r="F171" s="139"/>
    </row>
    <row r="172" spans="1:6" ht="13" x14ac:dyDescent="0.3">
      <c r="A172" s="96"/>
      <c r="C172" s="52"/>
      <c r="D172" s="137"/>
    </row>
  </sheetData>
  <mergeCells count="3">
    <mergeCell ref="K71:N71"/>
    <mergeCell ref="M76:P76"/>
    <mergeCell ref="M77:P77"/>
  </mergeCells>
  <pageMargins left="0.75" right="0.75" top="1" bottom="1" header="0.5" footer="0.5"/>
  <pageSetup scale="64" orientation="landscape" cellComments="asDisplayed" r:id="rId1"/>
  <headerFooter alignWithMargins="0">
    <oddHeader>&amp;CSchedule 4
True Up TRR
(Revised 2020 True Up TRR)&amp;RAmended TO2022 Annual Update 
Attachment 7
Calculation of the True Up TRR Variance</oddHeader>
    <oddFooter>&amp;R&amp;A</oddFooter>
  </headerFooter>
  <rowBreaks count="4" manualBreakCount="4">
    <brk id="45" max="16383" man="1"/>
    <brk id="73" max="16383" man="1"/>
    <brk id="119" max="9" man="1"/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Att1_2019-TO2021 Sch4-TUTRR</vt:lpstr>
      <vt:lpstr>Att3-2019-TO2018 Sch4-TUTRR</vt:lpstr>
      <vt:lpstr>2019 Wtd Avg Variance</vt:lpstr>
      <vt:lpstr>Att5-2020 Sch4-TUTRR</vt:lpstr>
      <vt:lpstr>'2019 Wtd Avg Variance'!Print_Area</vt:lpstr>
      <vt:lpstr>'Att1_2019-TO2021 Sch4-TUTRR'!Print_Area</vt:lpstr>
      <vt:lpstr>'Att3-2019-TO2018 Sch4-TUTRR'!Print_Area</vt:lpstr>
      <vt:lpstr>'Att5-2020 Sch4-TUTRR'!Print_Area</vt:lpstr>
      <vt:lpstr>'2019 Wtd Avg Variance'!Print_Titles</vt:lpstr>
      <vt:lpstr>'Att1_2019-TO2021 Sch4-TUTRR'!Print_Titles</vt:lpstr>
      <vt:lpstr>'Att3-2019-TO2018 Sch4-TUTRR'!Print_Titles</vt:lpstr>
      <vt:lpstr>'Att5-2020 Sch4-TUTRR'!Print_Titles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Jee Kim</dc:creator>
  <cp:lastModifiedBy>Jee Kim</cp:lastModifiedBy>
  <cp:lastPrinted>2022-11-09T18:47:40Z</cp:lastPrinted>
  <dcterms:created xsi:type="dcterms:W3CDTF">2021-11-04T22:28:10Z</dcterms:created>
  <dcterms:modified xsi:type="dcterms:W3CDTF">2022-11-09T18:47:47Z</dcterms:modified>
</cp:coreProperties>
</file>