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Workpapers\"/>
    </mc:Choice>
  </mc:AlternateContent>
  <xr:revisionPtr revIDLastSave="0" documentId="13_ncr:1_{99FC2560-B84D-4987-873A-4B1F05AB1F69}" xr6:coauthVersionLast="46" xr6:coauthVersionMax="46" xr10:uidLastSave="{00000000-0000-0000-0000-000000000000}"/>
  <bookViews>
    <workbookView xWindow="-110" yWindow="-110" windowWidth="19420" windowHeight="10420" xr2:uid="{F59E413E-E87E-4BA6-91FC-B95CE37C731B}"/>
  </bookViews>
  <sheets>
    <sheet name="WP Schedule 10 FERC CWIP" sheetId="1" r:id="rId1"/>
  </sheets>
  <definedNames>
    <definedName name="_1_2005_Cap_Labor_Cost_by_Union_Code" localSheetId="0">#REF!</definedName>
    <definedName name="_1_2005_Cap_Labor_Cost_by_Union_Code">#REF!</definedName>
    <definedName name="_2_2005_YTD_from_BPRS" localSheetId="0">#REF!</definedName>
    <definedName name="_2_2005_YTD_from_BPRS">#REF!</definedName>
    <definedName name="_xlnm._FilterDatabase" localSheetId="0">'WP Schedule 10 FERC CWIP'!$A$1:$AD$87</definedName>
    <definedName name="Cost" localSheetId="0">#REF!</definedName>
    <definedName name="Cost">#REF!</definedName>
    <definedName name="Data_put" localSheetId="0">#REF!</definedName>
    <definedName name="Data_put">#REF!</definedName>
    <definedName name="Final___5_yr_TDBU_Capital_Budget" localSheetId="0">#REF!</definedName>
    <definedName name="Final___5_yr_TDBU_Capital_Budget">#REF!</definedName>
    <definedName name="Meters" localSheetId="0">#REF!</definedName>
    <definedName name="Meters">#REF!</definedName>
    <definedName name="_xlnm.Print_Area" localSheetId="0">'WP Schedule 10 FERC CWIP'!$A$1:$AD$91</definedName>
    <definedName name="_xlnm.Print_Titles" localSheetId="0">'WP Schedule 10 FERC CWIP'!$A:$B,'WP Schedule 10 FERC CWIP'!$1:$2</definedName>
    <definedName name="Z_19F94B42_78B7_4BB6_996A_D9DB2D708A10_.wvu.FilterData" localSheetId="0" hidden="1">'WP Schedule 10 FERC CWIP'!$A$1:$AD$92</definedName>
    <definedName name="Z_45F360A8_2852_4E64_B257_578F69E8DF19_.wvu.FilterData" localSheetId="0" hidden="1">'WP Schedule 10 FERC CWIP'!$A$1:$AD$92</definedName>
    <definedName name="Z_45F360A8_2852_4E64_B257_578F69E8DF19_.wvu.PrintArea" localSheetId="0" hidden="1">'WP Schedule 10 FERC CWIP'!$A$1:$AD$91</definedName>
    <definedName name="Z_45F360A8_2852_4E64_B257_578F69E8DF19_.wvu.PrintTitles" localSheetId="0" hidden="1">'WP Schedule 10 FERC CWIP'!$A:$B,'WP Schedule 10 FERC CWIP'!$1:$2</definedName>
    <definedName name="Z_5156A980_0B37_486A_BF5E_5D616B5E2702_.wvu.FilterData" localSheetId="0" hidden="1">'WP Schedule 10 FERC CWIP'!$A$1:$AD$92</definedName>
    <definedName name="Z_5156A980_0B37_486A_BF5E_5D616B5E2702_.wvu.PrintArea" localSheetId="0" hidden="1">'WP Schedule 10 FERC CWIP'!$A$1:$AD$91</definedName>
    <definedName name="Z_5156A980_0B37_486A_BF5E_5D616B5E2702_.wvu.PrintTitles" localSheetId="0" hidden="1">'WP Schedule 10 FERC CWIP'!$A:$B,'WP Schedule 10 FERC CWIP'!$1:$2</definedName>
    <definedName name="Z_5C944F9D_5D5D_449C_AAB0_136F999A85C3_.wvu.FilterData" localSheetId="0" hidden="1">'WP Schedule 10 FERC CWIP'!$A$1:$AD$92</definedName>
    <definedName name="Z_5D073E20_0FCB_4439_A63D_6983FDA21BCA_.wvu.FilterData" localSheetId="0" hidden="1">'WP Schedule 10 FERC CWIP'!$A$1:$AD$92</definedName>
    <definedName name="Z_AB609DD8_5078_45DF_BABF_AE4201017FDD_.wvu.FilterData" localSheetId="0" hidden="1">'WP Schedule 10 FERC CWIP'!$A$1:$AD$92</definedName>
    <definedName name="Z_C44F4BC4_655F_49A0_BE4D_949A410B9116_.wvu.Cols" localSheetId="0" hidden="1">'WP Schedule 10 FERC CWIP'!#REF!,'WP Schedule 10 FERC CWIP'!$E:$P,'WP Schedule 10 FERC CWIP'!$R:$AC</definedName>
    <definedName name="Z_C44F4BC4_655F_49A0_BE4D_949A410B9116_.wvu.FilterData" localSheetId="0" hidden="1">'WP Schedule 10 FERC CWIP'!$A$1:$AD$92</definedName>
    <definedName name="Z_C44F4BC4_655F_49A0_BE4D_949A410B9116_.wvu.PrintArea" localSheetId="0" hidden="1">'WP Schedule 10 FERC CWIP'!$A$1:$AD$91</definedName>
    <definedName name="Z_C44F4BC4_655F_49A0_BE4D_949A410B9116_.wvu.PrintTitles" localSheetId="0" hidden="1">'WP Schedule 10 FERC CWIP'!$A:$B,'WP Schedule 10 FERC CWIP'!$1:$2</definedName>
    <definedName name="Z_C44F4BC4_655F_49A0_BE4D_949A410B9116_.wvu.Rows" localSheetId="0" hidden="1">'WP Schedule 10 FERC CWIP'!$53:$89</definedName>
    <definedName name="Z_C55B5EA7_99CA_4617_9F2D_10FB823D14BA_.wvu.FilterData" localSheetId="0" hidden="1">'WP Schedule 10 FERC CWIP'!$A$1:$AD$91</definedName>
    <definedName name="Z_DF31F6FF_C997_4467_881B_CAAA718AFF3B_.wvu.FilterData" localSheetId="0" hidden="1">'WP Schedule 10 FERC CWIP'!$A$1:$AD$92</definedName>
    <definedName name="Z_F4C8F53F_FE0E_49D2_9361_68DDC7DA89AC_.wvu.FilterData" localSheetId="0" hidden="1">'WP Schedule 10 FERC CWIP'!$A$1:$AD$92</definedName>
    <definedName name="Z_F4C8F53F_FE0E_49D2_9361_68DDC7DA89AC_.wvu.PrintArea" localSheetId="0" hidden="1">'WP Schedule 10 FERC CWIP'!$A$1:$AD$91</definedName>
    <definedName name="Z_F4C8F53F_FE0E_49D2_9361_68DDC7DA89AC_.wvu.PrintTitles" localSheetId="0" hidden="1">'WP Schedule 10 FERC CWIP'!$A:$B,'WP Schedule 10 FERC CWIP'!$1:$2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87" i="1" l="1"/>
  <c r="AB87" i="1"/>
  <c r="AA87" i="1"/>
  <c r="Z87" i="1"/>
  <c r="Y87" i="1"/>
  <c r="X87" i="1"/>
  <c r="W87" i="1"/>
  <c r="V87" i="1"/>
  <c r="U87" i="1"/>
  <c r="T87" i="1"/>
  <c r="S87" i="1"/>
  <c r="R87" i="1"/>
  <c r="P87" i="1"/>
  <c r="O87" i="1"/>
  <c r="N87" i="1"/>
  <c r="M87" i="1"/>
  <c r="L87" i="1"/>
  <c r="K87" i="1"/>
  <c r="J87" i="1"/>
  <c r="I87" i="1"/>
  <c r="H87" i="1"/>
  <c r="G87" i="1"/>
  <c r="F87" i="1"/>
  <c r="E87" i="1"/>
  <c r="AD86" i="1"/>
  <c r="Q86" i="1"/>
  <c r="AD85" i="1"/>
  <c r="Q85" i="1"/>
  <c r="AD84" i="1"/>
  <c r="Q84" i="1"/>
  <c r="AD83" i="1"/>
  <c r="Q83" i="1"/>
  <c r="AD82" i="1"/>
  <c r="Q82" i="1"/>
  <c r="AD81" i="1"/>
  <c r="Q81" i="1"/>
  <c r="AC78" i="1"/>
  <c r="AB78" i="1"/>
  <c r="AA78" i="1"/>
  <c r="Z78" i="1"/>
  <c r="Y78" i="1"/>
  <c r="X78" i="1"/>
  <c r="W78" i="1"/>
  <c r="V78" i="1"/>
  <c r="U78" i="1"/>
  <c r="T78" i="1"/>
  <c r="S78" i="1"/>
  <c r="R78" i="1"/>
  <c r="P78" i="1"/>
  <c r="O78" i="1"/>
  <c r="N78" i="1"/>
  <c r="M78" i="1"/>
  <c r="L78" i="1"/>
  <c r="K78" i="1"/>
  <c r="J78" i="1"/>
  <c r="I78" i="1"/>
  <c r="H78" i="1"/>
  <c r="G78" i="1"/>
  <c r="F78" i="1"/>
  <c r="E78" i="1"/>
  <c r="AD77" i="1"/>
  <c r="Q77" i="1"/>
  <c r="AD76" i="1"/>
  <c r="Q76" i="1"/>
  <c r="AD75" i="1"/>
  <c r="Q75" i="1"/>
  <c r="AD74" i="1"/>
  <c r="Q74" i="1"/>
  <c r="AD73" i="1"/>
  <c r="Q73" i="1"/>
  <c r="AD72" i="1"/>
  <c r="Q72" i="1"/>
  <c r="AD71" i="1"/>
  <c r="Q71" i="1"/>
  <c r="AC68" i="1"/>
  <c r="AB68" i="1"/>
  <c r="AA68" i="1"/>
  <c r="Z68" i="1"/>
  <c r="Y68" i="1"/>
  <c r="X68" i="1"/>
  <c r="W68" i="1"/>
  <c r="V68" i="1"/>
  <c r="U68" i="1"/>
  <c r="T68" i="1"/>
  <c r="S68" i="1"/>
  <c r="R68" i="1"/>
  <c r="P68" i="1"/>
  <c r="O68" i="1"/>
  <c r="N68" i="1"/>
  <c r="M68" i="1"/>
  <c r="L68" i="1"/>
  <c r="K68" i="1"/>
  <c r="J68" i="1"/>
  <c r="I68" i="1"/>
  <c r="H68" i="1"/>
  <c r="G68" i="1"/>
  <c r="F68" i="1"/>
  <c r="E68" i="1"/>
  <c r="AD67" i="1"/>
  <c r="Q67" i="1"/>
  <c r="AD66" i="1"/>
  <c r="Q66" i="1"/>
  <c r="AD65" i="1"/>
  <c r="Q65" i="1"/>
  <c r="AD64" i="1"/>
  <c r="Q64" i="1"/>
  <c r="AD63" i="1"/>
  <c r="Q63" i="1"/>
  <c r="AD62" i="1"/>
  <c r="Q62" i="1"/>
  <c r="AD61" i="1"/>
  <c r="Q61" i="1"/>
  <c r="AD60" i="1"/>
  <c r="Q60" i="1"/>
  <c r="AD59" i="1"/>
  <c r="Q59" i="1"/>
  <c r="AD58" i="1"/>
  <c r="Q58" i="1"/>
  <c r="AC55" i="1"/>
  <c r="AB55" i="1"/>
  <c r="AA55" i="1"/>
  <c r="Z55" i="1"/>
  <c r="Y55" i="1"/>
  <c r="X55" i="1"/>
  <c r="W55" i="1"/>
  <c r="V55" i="1"/>
  <c r="U55" i="1"/>
  <c r="T55" i="1"/>
  <c r="S55" i="1"/>
  <c r="R55" i="1"/>
  <c r="P55" i="1"/>
  <c r="O55" i="1"/>
  <c r="N55" i="1"/>
  <c r="M55" i="1"/>
  <c r="L55" i="1"/>
  <c r="K55" i="1"/>
  <c r="J55" i="1"/>
  <c r="I55" i="1"/>
  <c r="H55" i="1"/>
  <c r="G55" i="1"/>
  <c r="F55" i="1"/>
  <c r="E55" i="1"/>
  <c r="AD54" i="1"/>
  <c r="Q54" i="1"/>
  <c r="AC51" i="1"/>
  <c r="AB51" i="1"/>
  <c r="AA51" i="1"/>
  <c r="Z51" i="1"/>
  <c r="Y51" i="1"/>
  <c r="X51" i="1"/>
  <c r="W51" i="1"/>
  <c r="V51" i="1"/>
  <c r="U51" i="1"/>
  <c r="T51" i="1"/>
  <c r="S51" i="1"/>
  <c r="R51" i="1"/>
  <c r="P51" i="1"/>
  <c r="O51" i="1"/>
  <c r="N51" i="1"/>
  <c r="M51" i="1"/>
  <c r="I51" i="1"/>
  <c r="H51" i="1"/>
  <c r="G51" i="1"/>
  <c r="F51" i="1"/>
  <c r="E51" i="1"/>
  <c r="Q50" i="1"/>
  <c r="D50" i="1" s="1"/>
  <c r="AD49" i="1"/>
  <c r="Q49" i="1"/>
  <c r="L48" i="1"/>
  <c r="L51" i="1" s="1"/>
  <c r="K48" i="1"/>
  <c r="K51" i="1" s="1"/>
  <c r="J48" i="1"/>
  <c r="J51" i="1" s="1"/>
  <c r="AD47" i="1"/>
  <c r="Q47" i="1"/>
  <c r="AC44" i="1"/>
  <c r="AB44" i="1"/>
  <c r="AA44" i="1"/>
  <c r="Z44" i="1"/>
  <c r="Y44" i="1"/>
  <c r="X44" i="1"/>
  <c r="W44" i="1"/>
  <c r="V44" i="1"/>
  <c r="U44" i="1"/>
  <c r="T44" i="1"/>
  <c r="S44" i="1"/>
  <c r="R44" i="1"/>
  <c r="P44" i="1"/>
  <c r="O44" i="1"/>
  <c r="N44" i="1"/>
  <c r="M44" i="1"/>
  <c r="L44" i="1"/>
  <c r="K44" i="1"/>
  <c r="J44" i="1"/>
  <c r="I44" i="1"/>
  <c r="H44" i="1"/>
  <c r="G44" i="1"/>
  <c r="F44" i="1"/>
  <c r="E44" i="1"/>
  <c r="AD43" i="1"/>
  <c r="AD44" i="1" s="1"/>
  <c r="Q43" i="1"/>
  <c r="Q44" i="1" s="1"/>
  <c r="AC40" i="1"/>
  <c r="AB40" i="1"/>
  <c r="AA40" i="1"/>
  <c r="Z40" i="1"/>
  <c r="Y40" i="1"/>
  <c r="X40" i="1"/>
  <c r="W40" i="1"/>
  <c r="V40" i="1"/>
  <c r="U40" i="1"/>
  <c r="T40" i="1"/>
  <c r="S40" i="1"/>
  <c r="R40" i="1"/>
  <c r="P40" i="1"/>
  <c r="O40" i="1"/>
  <c r="N40" i="1"/>
  <c r="M40" i="1"/>
  <c r="L40" i="1"/>
  <c r="K40" i="1"/>
  <c r="J40" i="1"/>
  <c r="I40" i="1"/>
  <c r="H40" i="1"/>
  <c r="G40" i="1"/>
  <c r="F40" i="1"/>
  <c r="E40" i="1"/>
  <c r="AD39" i="1"/>
  <c r="AD40" i="1" s="1"/>
  <c r="Q39" i="1"/>
  <c r="Q40" i="1" s="1"/>
  <c r="AC34" i="1"/>
  <c r="AB34" i="1"/>
  <c r="AA34" i="1"/>
  <c r="Z34" i="1"/>
  <c r="Y34" i="1"/>
  <c r="X34" i="1"/>
  <c r="W34" i="1"/>
  <c r="V34" i="1"/>
  <c r="U34" i="1"/>
  <c r="T34" i="1"/>
  <c r="S34" i="1"/>
  <c r="R34" i="1"/>
  <c r="P34" i="1"/>
  <c r="O34" i="1"/>
  <c r="N34" i="1"/>
  <c r="M34" i="1"/>
  <c r="L34" i="1"/>
  <c r="K34" i="1"/>
  <c r="J34" i="1"/>
  <c r="I34" i="1"/>
  <c r="H34" i="1"/>
  <c r="G34" i="1"/>
  <c r="F34" i="1"/>
  <c r="E34" i="1"/>
  <c r="AD33" i="1"/>
  <c r="Q33" i="1"/>
  <c r="AD32" i="1"/>
  <c r="Q32" i="1"/>
  <c r="AC29" i="1"/>
  <c r="AB29" i="1"/>
  <c r="AA29" i="1"/>
  <c r="Z29" i="1"/>
  <c r="Y29" i="1"/>
  <c r="X29" i="1"/>
  <c r="W29" i="1"/>
  <c r="V29" i="1"/>
  <c r="U29" i="1"/>
  <c r="T29" i="1"/>
  <c r="S29" i="1"/>
  <c r="R29" i="1"/>
  <c r="P29" i="1"/>
  <c r="O29" i="1"/>
  <c r="N29" i="1"/>
  <c r="M29" i="1"/>
  <c r="L29" i="1"/>
  <c r="K29" i="1"/>
  <c r="J29" i="1"/>
  <c r="I29" i="1"/>
  <c r="H29" i="1"/>
  <c r="G29" i="1"/>
  <c r="F29" i="1"/>
  <c r="E29" i="1"/>
  <c r="AD28" i="1"/>
  <c r="Q28" i="1"/>
  <c r="AD27" i="1"/>
  <c r="Q27" i="1"/>
  <c r="AD26" i="1"/>
  <c r="Q26" i="1"/>
  <c r="AD25" i="1"/>
  <c r="Q25" i="1"/>
  <c r="AC22" i="1"/>
  <c r="AB22" i="1"/>
  <c r="AA22" i="1"/>
  <c r="Z22" i="1"/>
  <c r="Y22" i="1"/>
  <c r="X22" i="1"/>
  <c r="W22" i="1"/>
  <c r="V22" i="1"/>
  <c r="U22" i="1"/>
  <c r="T22" i="1"/>
  <c r="S22" i="1"/>
  <c r="R22" i="1"/>
  <c r="P22" i="1"/>
  <c r="O22" i="1"/>
  <c r="N22" i="1"/>
  <c r="M22" i="1"/>
  <c r="L22" i="1"/>
  <c r="K22" i="1"/>
  <c r="J22" i="1"/>
  <c r="I22" i="1"/>
  <c r="H22" i="1"/>
  <c r="G22" i="1"/>
  <c r="F22" i="1"/>
  <c r="E22" i="1"/>
  <c r="AD21" i="1"/>
  <c r="Q21" i="1"/>
  <c r="AD20" i="1"/>
  <c r="Q20" i="1"/>
  <c r="AC17" i="1"/>
  <c r="AB17" i="1"/>
  <c r="AA17" i="1"/>
  <c r="Z17" i="1"/>
  <c r="Y17" i="1"/>
  <c r="X17" i="1"/>
  <c r="W17" i="1"/>
  <c r="V17" i="1"/>
  <c r="U17" i="1"/>
  <c r="T17" i="1"/>
  <c r="S17" i="1"/>
  <c r="R17" i="1"/>
  <c r="P17" i="1"/>
  <c r="O17" i="1"/>
  <c r="N17" i="1"/>
  <c r="M17" i="1"/>
  <c r="L17" i="1"/>
  <c r="K17" i="1"/>
  <c r="J17" i="1"/>
  <c r="I17" i="1"/>
  <c r="H17" i="1"/>
  <c r="G17" i="1"/>
  <c r="F17" i="1"/>
  <c r="E17" i="1"/>
  <c r="AD16" i="1"/>
  <c r="Q16" i="1"/>
  <c r="AC13" i="1"/>
  <c r="AB13" i="1"/>
  <c r="AA13" i="1"/>
  <c r="Z13" i="1"/>
  <c r="Y13" i="1"/>
  <c r="X13" i="1"/>
  <c r="W13" i="1"/>
  <c r="V13" i="1"/>
  <c r="U13" i="1"/>
  <c r="T13" i="1"/>
  <c r="S13" i="1"/>
  <c r="R13" i="1"/>
  <c r="P13" i="1"/>
  <c r="O13" i="1"/>
  <c r="N13" i="1"/>
  <c r="M13" i="1"/>
  <c r="L13" i="1"/>
  <c r="K13" i="1"/>
  <c r="J13" i="1"/>
  <c r="I13" i="1"/>
  <c r="H13" i="1"/>
  <c r="G13" i="1"/>
  <c r="F13" i="1"/>
  <c r="E13" i="1"/>
  <c r="AD12" i="1"/>
  <c r="Q12" i="1"/>
  <c r="AC7" i="1"/>
  <c r="AB7" i="1"/>
  <c r="AA7" i="1"/>
  <c r="Z7" i="1"/>
  <c r="Y7" i="1"/>
  <c r="X7" i="1"/>
  <c r="W7" i="1"/>
  <c r="V7" i="1"/>
  <c r="U7" i="1"/>
  <c r="T7" i="1"/>
  <c r="S7" i="1"/>
  <c r="R7" i="1"/>
  <c r="P7" i="1"/>
  <c r="O7" i="1"/>
  <c r="N7" i="1"/>
  <c r="M7" i="1"/>
  <c r="L7" i="1"/>
  <c r="K7" i="1"/>
  <c r="J7" i="1"/>
  <c r="I7" i="1"/>
  <c r="H7" i="1"/>
  <c r="G7" i="1"/>
  <c r="F7" i="1"/>
  <c r="E7" i="1"/>
  <c r="AD6" i="1"/>
  <c r="Q6" i="1"/>
  <c r="D82" i="1" l="1"/>
  <c r="D84" i="1"/>
  <c r="D86" i="1"/>
  <c r="D54" i="1"/>
  <c r="D76" i="1"/>
  <c r="D64" i="1"/>
  <c r="D71" i="1"/>
  <c r="D72" i="1"/>
  <c r="D73" i="1"/>
  <c r="D12" i="1"/>
  <c r="D13" i="1" s="1"/>
  <c r="D25" i="1"/>
  <c r="H36" i="1"/>
  <c r="D6" i="1"/>
  <c r="D7" i="1" s="1"/>
  <c r="D26" i="1"/>
  <c r="D47" i="1"/>
  <c r="D49" i="1"/>
  <c r="D59" i="1"/>
  <c r="D63" i="1"/>
  <c r="D74" i="1"/>
  <c r="D75" i="1"/>
  <c r="D77" i="1"/>
  <c r="D81" i="1"/>
  <c r="D67" i="1"/>
  <c r="D85" i="1"/>
  <c r="D27" i="1"/>
  <c r="D61" i="1"/>
  <c r="D16" i="1"/>
  <c r="D28" i="1"/>
  <c r="D33" i="1"/>
  <c r="AD51" i="1"/>
  <c r="Q22" i="1"/>
  <c r="AD13" i="1"/>
  <c r="D60" i="1"/>
  <c r="D62" i="1"/>
  <c r="D83" i="1"/>
  <c r="AD17" i="1"/>
  <c r="E89" i="1"/>
  <c r="I89" i="1"/>
  <c r="M89" i="1"/>
  <c r="R89" i="1"/>
  <c r="V89" i="1"/>
  <c r="Z89" i="1"/>
  <c r="AD87" i="1"/>
  <c r="L36" i="1"/>
  <c r="P36" i="1"/>
  <c r="AD22" i="1"/>
  <c r="S89" i="1"/>
  <c r="W89" i="1"/>
  <c r="AA89" i="1"/>
  <c r="AD68" i="1"/>
  <c r="D66" i="1"/>
  <c r="Q13" i="1"/>
  <c r="X36" i="1"/>
  <c r="D21" i="1"/>
  <c r="T89" i="1"/>
  <c r="X89" i="1"/>
  <c r="D65" i="1"/>
  <c r="AD78" i="1"/>
  <c r="S36" i="1"/>
  <c r="W36" i="1"/>
  <c r="AA36" i="1"/>
  <c r="D17" i="1"/>
  <c r="Q29" i="1"/>
  <c r="Q48" i="1"/>
  <c r="D48" i="1" s="1"/>
  <c r="G36" i="1"/>
  <c r="K36" i="1"/>
  <c r="O36" i="1"/>
  <c r="T36" i="1"/>
  <c r="AB36" i="1"/>
  <c r="Q17" i="1"/>
  <c r="AD29" i="1"/>
  <c r="G89" i="1"/>
  <c r="K89" i="1"/>
  <c r="O89" i="1"/>
  <c r="AB89" i="1"/>
  <c r="D58" i="1"/>
  <c r="D32" i="1"/>
  <c r="Q34" i="1"/>
  <c r="H89" i="1"/>
  <c r="L89" i="1"/>
  <c r="P89" i="1"/>
  <c r="AD55" i="1"/>
  <c r="Q68" i="1"/>
  <c r="Q87" i="1"/>
  <c r="F89" i="1"/>
  <c r="J89" i="1"/>
  <c r="N89" i="1"/>
  <c r="Q55" i="1"/>
  <c r="Q78" i="1"/>
  <c r="Q7" i="1"/>
  <c r="E36" i="1"/>
  <c r="I36" i="1"/>
  <c r="M36" i="1"/>
  <c r="U36" i="1"/>
  <c r="Y36" i="1"/>
  <c r="AC36" i="1"/>
  <c r="D39" i="1"/>
  <c r="AD7" i="1"/>
  <c r="F36" i="1"/>
  <c r="J36" i="1"/>
  <c r="N36" i="1"/>
  <c r="R36" i="1"/>
  <c r="V36" i="1"/>
  <c r="Z36" i="1"/>
  <c r="D20" i="1"/>
  <c r="D22" i="1" s="1"/>
  <c r="AD34" i="1"/>
  <c r="U89" i="1"/>
  <c r="Y89" i="1"/>
  <c r="AC89" i="1"/>
  <c r="D43" i="1"/>
  <c r="D44" i="1" s="1"/>
  <c r="D29" i="1" l="1"/>
  <c r="I91" i="1"/>
  <c r="AA91" i="1"/>
  <c r="V91" i="1"/>
  <c r="E91" i="1"/>
  <c r="F91" i="1"/>
  <c r="D34" i="1"/>
  <c r="D36" i="1" s="1"/>
  <c r="H91" i="1"/>
  <c r="O91" i="1"/>
  <c r="W91" i="1"/>
  <c r="T91" i="1"/>
  <c r="X91" i="1"/>
  <c r="S91" i="1"/>
  <c r="D55" i="1"/>
  <c r="K91" i="1"/>
  <c r="D78" i="1"/>
  <c r="Q36" i="1"/>
  <c r="P91" i="1"/>
  <c r="N91" i="1"/>
  <c r="D51" i="1"/>
  <c r="AD89" i="1"/>
  <c r="L91" i="1"/>
  <c r="AB91" i="1"/>
  <c r="G91" i="1"/>
  <c r="J91" i="1"/>
  <c r="D87" i="1"/>
  <c r="R91" i="1"/>
  <c r="Q51" i="1"/>
  <c r="Q89" i="1" s="1"/>
  <c r="D68" i="1"/>
  <c r="AD36" i="1"/>
  <c r="AC91" i="1"/>
  <c r="Y91" i="1"/>
  <c r="U91" i="1"/>
  <c r="Z91" i="1"/>
  <c r="D40" i="1"/>
  <c r="M91" i="1"/>
  <c r="AD91" i="1" l="1"/>
  <c r="Q91" i="1"/>
  <c r="D89" i="1"/>
  <c r="D91" i="1" l="1"/>
</calcChain>
</file>

<file path=xl/sharedStrings.xml><?xml version="1.0" encoding="utf-8"?>
<sst xmlns="http://schemas.openxmlformats.org/spreadsheetml/2006/main" count="79" uniqueCount="79">
  <si>
    <t>Project</t>
  </si>
  <si>
    <t>Description</t>
  </si>
  <si>
    <t>TOTAL
 Jan 2022 -
Dec 2023</t>
  </si>
  <si>
    <t>Total 2022</t>
  </si>
  <si>
    <t>Total 2023</t>
  </si>
  <si>
    <t>Operating
 Date</t>
  </si>
  <si>
    <t>TRTP Segments 1-3</t>
  </si>
  <si>
    <t>Segment 1</t>
  </si>
  <si>
    <t>TRTP 1 Restoration</t>
  </si>
  <si>
    <t>Total Segment 1</t>
  </si>
  <si>
    <t>TRTP Segments 4-11</t>
  </si>
  <si>
    <t>Segment 6</t>
  </si>
  <si>
    <t>TRTP 6 Restoration, 
Oak Tree Mitigation, Escrow Close-Out</t>
  </si>
  <si>
    <t>Total Segment 6</t>
  </si>
  <si>
    <t>Segment 7</t>
  </si>
  <si>
    <t>TRTP 7 Restoration</t>
  </si>
  <si>
    <t>Total Segment 7</t>
  </si>
  <si>
    <t>Segment 8</t>
  </si>
  <si>
    <t xml:space="preserve">I: TRTP 8-8: Mira Loma-Vincent: Construct new 33 miles 500kV T/L between Mesa and Mira Loma (Section of Mira Loma and Vincent).  </t>
  </si>
  <si>
    <t>TRTP 8 Restoration</t>
  </si>
  <si>
    <t>Total Segment 8</t>
  </si>
  <si>
    <t>TRTP Segment 8A (TRTP 500kV Underground)</t>
  </si>
  <si>
    <t>Acquire easements for CHUG - TRTP-Segment 8</t>
  </si>
  <si>
    <t>TRTP-Segment 8A CHUG: Land/ Easements Acquisition/ Condemnation</t>
  </si>
  <si>
    <t>TRTP CHUG Restoration, 
Remediation</t>
  </si>
  <si>
    <t>ACQ/CHUG TRTP 8-Remediation_ETS</t>
  </si>
  <si>
    <t>Total TRTP Segment 8A</t>
  </si>
  <si>
    <t>Segment 11</t>
  </si>
  <si>
    <t xml:space="preserve">I: TRTP 11-1: Mesa-Vincent #1 500kV: Construct 18.6 miles Mesa-Vincent #1 500kV T/L. Construct approx. 18 miles of new single-circuit 500kV T/L from Vincent SS to the Gould SS area. </t>
  </si>
  <si>
    <t>TRTP 11 Restoration, Oak Tree Mitigation, Escrow Close-Ou</t>
  </si>
  <si>
    <t>Total Segment 11</t>
  </si>
  <si>
    <t>Total TRTP Segments 4-11</t>
  </si>
  <si>
    <t xml:space="preserve">Colorado River Substation Expansion </t>
  </si>
  <si>
    <t>Colorado River Sub - Install SPS</t>
  </si>
  <si>
    <t>Total CRS Expansion</t>
  </si>
  <si>
    <t>Calcite Substation (formerly Jasper; part of South of Kramer)</t>
  </si>
  <si>
    <t>Calcite: LGIA Engineer and construct a new interconnection facility</t>
  </si>
  <si>
    <t>Total Calcite Substation</t>
  </si>
  <si>
    <t>West of Devers Upgrade Project</t>
  </si>
  <si>
    <t>Devers Sub: Install 220kV CBs &amp; DSs</t>
  </si>
  <si>
    <t>Rebuild Devers-El Casco &amp; El Casco-San Bernardino 220kV</t>
  </si>
  <si>
    <t>Vista Sub: Install Disconnects</t>
  </si>
  <si>
    <t>Condemnation</t>
  </si>
  <si>
    <t>Total West of Devers</t>
  </si>
  <si>
    <t>Alberhill System</t>
  </si>
  <si>
    <t>Licensing Phase - Site Selection, PEA/Application Preparation, Environmental Surveys and CPUC Licensing Review.</t>
  </si>
  <si>
    <t>Total Alberhill</t>
  </si>
  <si>
    <t>Eldorado-Lugo-Mohave Upgrade</t>
  </si>
  <si>
    <t>ELMSC Real Properties Acquisition</t>
  </si>
  <si>
    <t>Eldorado Sub: Upgrade Terminal Equipment</t>
  </si>
  <si>
    <t>Lugo Sub: Upgrade Terminal Equipment and</t>
  </si>
  <si>
    <t>Mohave Sub:Install CBs, Disc.&amp;series cap</t>
  </si>
  <si>
    <t>Mid-Line Cap: Install Series Capacitors on Eldorado-Lugo T/L</t>
  </si>
  <si>
    <t>Inst Eldo-Lug-Mhve Series Caps at Ludlow</t>
  </si>
  <si>
    <t xml:space="preserve">901904770 </t>
  </si>
  <si>
    <t>Eldorado-Mohave T/L: Instal OPGW, splice</t>
  </si>
  <si>
    <t>Lugo-Mohave T/L(CA): Instal OPGW, splice</t>
  </si>
  <si>
    <t>Lugo-Mohave T/L(NV): Instal OPGW, splice</t>
  </si>
  <si>
    <t>Eldorado-Lugo T/L(CA): Clear infractions</t>
  </si>
  <si>
    <t>Total Eldorado-Lugo-Mohave</t>
  </si>
  <si>
    <t>Mesa Substation</t>
  </si>
  <si>
    <t>Build new Mesa 230/66/16 kV substation. Install an L90 relay, since an L90 relay is being added at Walnut Substation.</t>
  </si>
  <si>
    <t>Mesa Area Phase2: Relocate various lines</t>
  </si>
  <si>
    <t>Mesa-Mira Loma: Inst</t>
  </si>
  <si>
    <t>Mesa-Vincent 500kV: Install 1600 ckt ft of
conductor</t>
  </si>
  <si>
    <t>Mesa: Upgrade to a 500/230/66/16kV sub</t>
  </si>
  <si>
    <t>Mira Loma Subs</t>
  </si>
  <si>
    <t>Vincent Subs</t>
  </si>
  <si>
    <t>Total Mesa</t>
  </si>
  <si>
    <t>Riverside Transmission Reliability Project</t>
  </si>
  <si>
    <t>RTRP-Real Property</t>
  </si>
  <si>
    <t>Vista Sub: Upgrade the line protection on the existing</t>
  </si>
  <si>
    <t>Mira Loma Sub: Upgrade line protection on the existing</t>
  </si>
  <si>
    <t xml:space="preserve">Mira Loma-Vista No. 1 220kV T/L UG: Engineer and construct approximately 2 miles of new 220kV underground double circuit line. </t>
  </si>
  <si>
    <t>MIRA LOMA-VISTA NO.1 Subtation</t>
  </si>
  <si>
    <t>WILDLIFE -Sub SCE -CAISO Controlled facilities</t>
  </si>
  <si>
    <t>Total Riverside Transmission Reliability Project</t>
  </si>
  <si>
    <t>Grand Total for Non-TRTP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</si>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</sst>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.0_);_(* \(#,##0.0\);_(* &quot;-&quot;_);_(@_)"/>
    <numFmt numFmtId="166" formatCode="_(* #,##0_);_(* \(#,##0\);_(* &quot;-&quot;??_);_(@_)"/>
    <numFmt numFmtId="167" formatCode="#,##0.0;[Red]\(#,##0.0\);0.0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28">
    <xf numFmtId="0" fontId="0" fillId="0" borderId="0" xfId="0"/>
    <xf numFmtId="49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center" wrapText="1"/>
    </xf>
    <xf numFmtId="49" fontId="2" fillId="0" borderId="0" xfId="2" applyNumberFormat="1" applyFont="1" applyAlignment="1">
      <alignment horizontal="left"/>
    </xf>
    <xf numFmtId="0" fontId="0" fillId="0" borderId="0" xfId="2" applyFont="1"/>
    <xf numFmtId="41" fontId="2" fillId="0" borderId="0" xfId="0" applyNumberFormat="1" applyFont="1" applyAlignment="1">
      <alignment horizontal="center"/>
    </xf>
    <xf numFmtId="41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0" applyFont="1" applyAlignment="1">
      <alignment horizontal="left"/>
    </xf>
    <xf numFmtId="41" fontId="2" fillId="0" borderId="0" xfId="0" applyNumberFormat="1" applyFont="1" applyAlignment="1">
      <alignment horizontal="right"/>
    </xf>
    <xf numFmtId="41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vertical="center"/>
    </xf>
    <xf numFmtId="41" fontId="2" fillId="0" borderId="6" xfId="0" applyNumberFormat="1" applyFont="1" applyBorder="1" applyAlignment="1">
      <alignment horizontal="right" vertical="center"/>
    </xf>
    <xf numFmtId="41" fontId="0" fillId="0" borderId="7" xfId="0" quotePrefix="1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2" fillId="0" borderId="9" xfId="2" applyNumberFormat="1" applyFont="1" applyBorder="1" applyAlignment="1">
      <alignment horizontal="left" vertical="top"/>
    </xf>
    <xf numFmtId="0" fontId="2" fillId="0" borderId="10" xfId="2" applyFont="1" applyBorder="1" applyAlignment="1">
      <alignment horizontal="center" vertical="top"/>
    </xf>
    <xf numFmtId="41" fontId="2" fillId="0" borderId="11" xfId="0" applyNumberFormat="1" applyFont="1" applyBorder="1" applyAlignment="1">
      <alignment horizontal="right"/>
    </xf>
    <xf numFmtId="41" fontId="2" fillId="0" borderId="12" xfId="0" applyNumberFormat="1" applyFont="1" applyBorder="1" applyAlignment="1">
      <alignment horizontal="right"/>
    </xf>
    <xf numFmtId="41" fontId="2" fillId="0" borderId="2" xfId="0" applyNumberFormat="1" applyFont="1" applyBorder="1" applyAlignment="1">
      <alignment horizontal="right"/>
    </xf>
    <xf numFmtId="41" fontId="2" fillId="0" borderId="13" xfId="0" applyNumberFormat="1" applyFont="1" applyBorder="1" applyAlignment="1">
      <alignment horizontal="right"/>
    </xf>
    <xf numFmtId="41" fontId="2" fillId="0" borderId="14" xfId="0" applyNumberFormat="1" applyFont="1" applyBorder="1" applyAlignment="1">
      <alignment horizontal="right"/>
    </xf>
    <xf numFmtId="164" fontId="0" fillId="0" borderId="10" xfId="0" applyNumberFormat="1" applyBorder="1" applyAlignment="1">
      <alignment horizontal="center"/>
    </xf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horizontal="center" vertical="top"/>
    </xf>
    <xf numFmtId="41" fontId="0" fillId="0" borderId="7" xfId="0" applyNumberFormat="1" applyBorder="1" applyAlignment="1">
      <alignment horizontal="right" vertical="center"/>
    </xf>
    <xf numFmtId="41" fontId="0" fillId="0" borderId="15" xfId="0" applyNumberFormat="1" applyBorder="1" applyAlignment="1">
      <alignment horizontal="right" vertical="center"/>
    </xf>
    <xf numFmtId="41" fontId="0" fillId="0" borderId="16" xfId="0" applyNumberFormat="1" applyBorder="1" applyAlignment="1">
      <alignment horizontal="right" vertical="center"/>
    </xf>
    <xf numFmtId="41" fontId="0" fillId="0" borderId="17" xfId="0" applyNumberFormat="1" applyBorder="1" applyAlignment="1">
      <alignment horizontal="right" vertical="center"/>
    </xf>
    <xf numFmtId="0" fontId="0" fillId="0" borderId="0" xfId="2" applyFont="1" applyAlignment="1">
      <alignment horizontal="center"/>
    </xf>
    <xf numFmtId="41" fontId="0" fillId="0" borderId="15" xfId="0" applyNumberFormat="1" applyBorder="1" applyAlignment="1">
      <alignment horizontal="right" vertical="top"/>
    </xf>
    <xf numFmtId="41" fontId="2" fillId="0" borderId="6" xfId="0" applyNumberFormat="1" applyFont="1" applyBorder="1" applyAlignment="1">
      <alignment horizontal="right" vertical="top"/>
    </xf>
    <xf numFmtId="0" fontId="2" fillId="0" borderId="0" xfId="2" applyFont="1" applyAlignment="1">
      <alignment horizontal="center" vertical="top" wrapText="1"/>
    </xf>
    <xf numFmtId="0" fontId="2" fillId="0" borderId="27" xfId="2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41" fontId="2" fillId="0" borderId="27" xfId="0" applyNumberFormat="1" applyFont="1" applyBorder="1" applyAlignment="1">
      <alignment horizontal="right"/>
    </xf>
    <xf numFmtId="41" fontId="0" fillId="0" borderId="27" xfId="0" applyNumberForma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29" xfId="2" applyFont="1" applyBorder="1" applyAlignment="1">
      <alignment horizontal="center" vertical="center"/>
    </xf>
    <xf numFmtId="0" fontId="0" fillId="0" borderId="30" xfId="2" applyFont="1" applyBorder="1" applyAlignment="1">
      <alignment vertical="center" wrapText="1"/>
    </xf>
    <xf numFmtId="41" fontId="2" fillId="0" borderId="25" xfId="0" applyNumberFormat="1" applyFont="1" applyBorder="1" applyAlignment="1">
      <alignment horizontal="right" vertical="center"/>
    </xf>
    <xf numFmtId="41" fontId="0" fillId="0" borderId="24" xfId="0" applyNumberFormat="1" applyBorder="1" applyAlignment="1">
      <alignment horizontal="right" vertical="center"/>
    </xf>
    <xf numFmtId="41" fontId="0" fillId="0" borderId="0" xfId="0" applyNumberFormat="1" applyAlignment="1">
      <alignment horizontal="right" vertical="center"/>
    </xf>
    <xf numFmtId="41" fontId="0" fillId="0" borderId="31" xfId="0" applyNumberFormat="1" applyBorder="1" applyAlignment="1">
      <alignment horizontal="right" vertical="center"/>
    </xf>
    <xf numFmtId="41" fontId="0" fillId="0" borderId="30" xfId="0" applyNumberFormat="1" applyBorder="1" applyAlignment="1">
      <alignment horizontal="right" vertical="center"/>
    </xf>
    <xf numFmtId="164" fontId="0" fillId="0" borderId="25" xfId="0" applyNumberFormat="1" applyBorder="1" applyAlignment="1">
      <alignment horizontal="center" vertical="center"/>
    </xf>
    <xf numFmtId="49" fontId="2" fillId="0" borderId="1" xfId="2" applyNumberFormat="1" applyFont="1" applyBorder="1" applyAlignment="1">
      <alignment horizontal="left" vertical="top"/>
    </xf>
    <xf numFmtId="0" fontId="2" fillId="0" borderId="13" xfId="2" applyFont="1" applyBorder="1" applyAlignment="1">
      <alignment horizontal="center" vertical="top"/>
    </xf>
    <xf numFmtId="41" fontId="2" fillId="0" borderId="9" xfId="0" applyNumberFormat="1" applyFont="1" applyBorder="1" applyAlignment="1">
      <alignment horizontal="right"/>
    </xf>
    <xf numFmtId="164" fontId="0" fillId="0" borderId="11" xfId="0" applyNumberFormat="1" applyBorder="1" applyAlignment="1">
      <alignment horizontal="center"/>
    </xf>
    <xf numFmtId="0" fontId="0" fillId="0" borderId="0" xfId="2" applyFont="1" applyAlignment="1">
      <alignment horizontal="left"/>
    </xf>
    <xf numFmtId="41" fontId="2" fillId="0" borderId="18" xfId="0" applyNumberFormat="1" applyFont="1" applyBorder="1" applyAlignment="1">
      <alignment horizontal="right"/>
    </xf>
    <xf numFmtId="0" fontId="0" fillId="0" borderId="4" xfId="2" applyFont="1" applyBorder="1" applyAlignment="1">
      <alignment horizontal="center"/>
    </xf>
    <xf numFmtId="0" fontId="0" fillId="0" borderId="5" xfId="2" applyFont="1" applyBorder="1"/>
    <xf numFmtId="41" fontId="2" fillId="0" borderId="8" xfId="0" applyNumberFormat="1" applyFont="1" applyBorder="1" applyAlignment="1">
      <alignment horizontal="right"/>
    </xf>
    <xf numFmtId="41" fontId="0" fillId="0" borderId="7" xfId="0" applyNumberFormat="1" applyBorder="1" applyAlignment="1">
      <alignment horizontal="right"/>
    </xf>
    <xf numFmtId="41" fontId="0" fillId="0" borderId="15" xfId="0" applyNumberFormat="1" applyBorder="1" applyAlignment="1">
      <alignment horizontal="right"/>
    </xf>
    <xf numFmtId="41" fontId="0" fillId="0" borderId="16" xfId="0" applyNumberFormat="1" applyBorder="1" applyAlignment="1">
      <alignment horizontal="right"/>
    </xf>
    <xf numFmtId="41" fontId="0" fillId="0" borderId="17" xfId="0" applyNumberFormat="1" applyBorder="1" applyAlignment="1">
      <alignment horizontal="right"/>
    </xf>
    <xf numFmtId="41" fontId="2" fillId="0" borderId="6" xfId="0" applyNumberFormat="1" applyFont="1" applyBorder="1" applyAlignment="1">
      <alignment horizontal="right"/>
    </xf>
    <xf numFmtId="164" fontId="0" fillId="0" borderId="8" xfId="0" applyNumberFormat="1" applyBorder="1" applyAlignment="1">
      <alignment horizontal="center"/>
    </xf>
    <xf numFmtId="0" fontId="0" fillId="0" borderId="19" xfId="2" applyFont="1" applyBorder="1" applyAlignment="1">
      <alignment horizontal="center"/>
    </xf>
    <xf numFmtId="0" fontId="0" fillId="0" borderId="20" xfId="2" applyFont="1" applyBorder="1"/>
    <xf numFmtId="41" fontId="2" fillId="0" borderId="26" xfId="0" applyNumberFormat="1" applyFont="1" applyBorder="1" applyAlignment="1">
      <alignment horizontal="right"/>
    </xf>
    <xf numFmtId="41" fontId="0" fillId="0" borderId="22" xfId="0" applyNumberFormat="1" applyBorder="1" applyAlignment="1">
      <alignment horizontal="right"/>
    </xf>
    <xf numFmtId="41" fontId="0" fillId="0" borderId="23" xfId="0" applyNumberFormat="1" applyBorder="1" applyAlignment="1">
      <alignment horizontal="right"/>
    </xf>
    <xf numFmtId="41" fontId="0" fillId="0" borderId="32" xfId="0" applyNumberFormat="1" applyBorder="1" applyAlignment="1">
      <alignment horizontal="right"/>
    </xf>
    <xf numFmtId="41" fontId="0" fillId="0" borderId="33" xfId="0" applyNumberFormat="1" applyBorder="1" applyAlignment="1">
      <alignment horizontal="right"/>
    </xf>
    <xf numFmtId="41" fontId="2" fillId="0" borderId="21" xfId="0" applyNumberFormat="1" applyFont="1" applyBorder="1" applyAlignment="1">
      <alignment horizontal="right"/>
    </xf>
    <xf numFmtId="164" fontId="0" fillId="0" borderId="26" xfId="0" applyNumberFormat="1" applyBorder="1" applyAlignment="1">
      <alignment horizontal="center"/>
    </xf>
    <xf numFmtId="41" fontId="2" fillId="0" borderId="10" xfId="0" applyNumberFormat="1" applyFont="1" applyBorder="1" applyAlignment="1">
      <alignment horizontal="right"/>
    </xf>
    <xf numFmtId="41" fontId="2" fillId="0" borderId="0" xfId="0" applyNumberFormat="1" applyFont="1" applyAlignment="1">
      <alignment horizontal="left"/>
    </xf>
    <xf numFmtId="41" fontId="0" fillId="0" borderId="7" xfId="1" applyNumberFormat="1" applyFont="1" applyFill="1" applyBorder="1"/>
    <xf numFmtId="41" fontId="0" fillId="0" borderId="15" xfId="1" applyNumberFormat="1" applyFont="1" applyFill="1" applyBorder="1"/>
    <xf numFmtId="41" fontId="0" fillId="0" borderId="16" xfId="1" applyNumberFormat="1" applyFont="1" applyFill="1" applyBorder="1"/>
    <xf numFmtId="41" fontId="0" fillId="0" borderId="17" xfId="1" applyNumberFormat="1" applyFont="1" applyFill="1" applyBorder="1"/>
    <xf numFmtId="41" fontId="2" fillId="0" borderId="28" xfId="1" applyNumberFormat="1" applyFont="1" applyFill="1" applyBorder="1"/>
    <xf numFmtId="164" fontId="0" fillId="0" borderId="6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left"/>
    </xf>
    <xf numFmtId="41" fontId="2" fillId="0" borderId="36" xfId="1" applyNumberFormat="1" applyFont="1" applyFill="1" applyBorder="1" applyAlignment="1">
      <alignment horizontal="center"/>
    </xf>
    <xf numFmtId="41" fontId="0" fillId="0" borderId="37" xfId="1" applyNumberFormat="1" applyFont="1" applyFill="1" applyBorder="1"/>
    <xf numFmtId="41" fontId="0" fillId="0" borderId="38" xfId="1" applyNumberFormat="1" applyFont="1" applyFill="1" applyBorder="1"/>
    <xf numFmtId="41" fontId="0" fillId="0" borderId="35" xfId="1" applyNumberFormat="1" applyFont="1" applyFill="1" applyBorder="1"/>
    <xf numFmtId="41" fontId="0" fillId="0" borderId="39" xfId="1" applyNumberFormat="1" applyFont="1" applyFill="1" applyBorder="1"/>
    <xf numFmtId="41" fontId="2" fillId="0" borderId="34" xfId="0" applyNumberFormat="1" applyFont="1" applyBorder="1" applyAlignment="1">
      <alignment horizontal="right"/>
    </xf>
    <xf numFmtId="41" fontId="2" fillId="0" borderId="39" xfId="1" applyNumberFormat="1" applyFont="1" applyFill="1" applyBorder="1"/>
    <xf numFmtId="41" fontId="2" fillId="0" borderId="40" xfId="1" applyNumberFormat="1" applyFont="1" applyFill="1" applyBorder="1"/>
    <xf numFmtId="164" fontId="0" fillId="0" borderId="21" xfId="0" applyNumberFormat="1" applyBorder="1" applyAlignment="1">
      <alignment horizontal="center"/>
    </xf>
    <xf numFmtId="49" fontId="2" fillId="0" borderId="9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41" fontId="2" fillId="0" borderId="11" xfId="1" applyNumberFormat="1" applyFont="1" applyFill="1" applyBorder="1" applyAlignment="1">
      <alignment horizontal="center"/>
    </xf>
    <xf numFmtId="41" fontId="2" fillId="0" borderId="12" xfId="1" applyNumberFormat="1" applyFont="1" applyFill="1" applyBorder="1"/>
    <xf numFmtId="41" fontId="2" fillId="0" borderId="2" xfId="1" applyNumberFormat="1" applyFont="1" applyFill="1" applyBorder="1"/>
    <xf numFmtId="41" fontId="2" fillId="0" borderId="13" xfId="1" applyNumberFormat="1" applyFont="1" applyFill="1" applyBorder="1"/>
    <xf numFmtId="41" fontId="2" fillId="0" borderId="14" xfId="1" applyNumberFormat="1" applyFont="1" applyFill="1" applyBorder="1"/>
    <xf numFmtId="41" fontId="2" fillId="0" borderId="1" xfId="0" applyNumberFormat="1" applyFont="1" applyBorder="1" applyAlignment="1">
      <alignment horizontal="right"/>
    </xf>
    <xf numFmtId="41" fontId="2" fillId="0" borderId="9" xfId="1" applyNumberFormat="1" applyFont="1" applyFill="1" applyBorder="1"/>
    <xf numFmtId="0" fontId="2" fillId="0" borderId="11" xfId="0" applyFont="1" applyBorder="1" applyAlignment="1">
      <alignment horizontal="center"/>
    </xf>
    <xf numFmtId="41" fontId="2" fillId="0" borderId="0" xfId="1" applyNumberFormat="1" applyFont="1" applyFill="1" applyBorder="1" applyAlignment="1">
      <alignment horizontal="center"/>
    </xf>
    <xf numFmtId="41" fontId="2" fillId="0" borderId="0" xfId="1" applyNumberFormat="1" applyFont="1" applyFill="1" applyBorder="1"/>
    <xf numFmtId="165" fontId="2" fillId="0" borderId="1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41" fontId="2" fillId="0" borderId="0" xfId="0" applyNumberFormat="1" applyFont="1"/>
    <xf numFmtId="41" fontId="0" fillId="0" borderId="27" xfId="0" applyNumberFormat="1" applyBorder="1" applyAlignment="1">
      <alignment horizontal="left" wrapText="1"/>
    </xf>
    <xf numFmtId="41" fontId="0" fillId="0" borderId="27" xfId="0" applyNumberFormat="1" applyBorder="1"/>
    <xf numFmtId="0" fontId="2" fillId="0" borderId="27" xfId="0" applyFont="1" applyBorder="1"/>
    <xf numFmtId="0" fontId="2" fillId="0" borderId="0" xfId="0" applyFont="1"/>
    <xf numFmtId="0" fontId="0" fillId="0" borderId="9" xfId="0" applyBorder="1" applyAlignment="1">
      <alignment horizontal="center"/>
    </xf>
    <xf numFmtId="164" fontId="0" fillId="0" borderId="13" xfId="0" applyNumberFormat="1" applyBorder="1" applyAlignment="1">
      <alignment horizontal="left"/>
    </xf>
    <xf numFmtId="41" fontId="2" fillId="0" borderId="11" xfId="0" applyNumberFormat="1" applyFont="1" applyBorder="1" applyAlignment="1">
      <alignment horizontal="left" wrapText="1"/>
    </xf>
    <xf numFmtId="41" fontId="0" fillId="0" borderId="12" xfId="1" applyNumberFormat="1" applyFont="1" applyFill="1" applyBorder="1"/>
    <xf numFmtId="41" fontId="0" fillId="0" borderId="2" xfId="1" applyNumberFormat="1" applyFont="1" applyFill="1" applyBorder="1"/>
    <xf numFmtId="41" fontId="0" fillId="0" borderId="13" xfId="1" applyNumberFormat="1" applyFont="1" applyFill="1" applyBorder="1"/>
    <xf numFmtId="166" fontId="0" fillId="0" borderId="12" xfId="1" applyNumberFormat="1" applyFont="1" applyFill="1" applyBorder="1"/>
    <xf numFmtId="166" fontId="0" fillId="0" borderId="2" xfId="1" applyNumberFormat="1" applyFont="1" applyFill="1" applyBorder="1"/>
    <xf numFmtId="166" fontId="0" fillId="0" borderId="13" xfId="1" applyNumberFormat="1" applyFont="1" applyFill="1" applyBorder="1"/>
    <xf numFmtId="41" fontId="2" fillId="0" borderId="11" xfId="0" applyNumberFormat="1" applyFont="1" applyBorder="1"/>
    <xf numFmtId="49" fontId="2" fillId="0" borderId="41" xfId="0" applyNumberFormat="1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41" fontId="2" fillId="0" borderId="42" xfId="0" applyNumberFormat="1" applyFont="1" applyBorder="1" applyAlignment="1">
      <alignment horizontal="left" wrapText="1"/>
    </xf>
    <xf numFmtId="41" fontId="2" fillId="0" borderId="43" xfId="0" applyNumberFormat="1" applyFont="1" applyBorder="1"/>
    <xf numFmtId="41" fontId="2" fillId="0" borderId="44" xfId="0" applyNumberFormat="1" applyFont="1" applyBorder="1"/>
    <xf numFmtId="41" fontId="2" fillId="0" borderId="27" xfId="0" applyNumberFormat="1" applyFont="1" applyBorder="1"/>
    <xf numFmtId="41" fontId="2" fillId="0" borderId="42" xfId="0" applyNumberFormat="1" applyFont="1" applyBorder="1" applyAlignment="1">
      <alignment horizontal="right"/>
    </xf>
    <xf numFmtId="41" fontId="2" fillId="0" borderId="45" xfId="0" applyNumberFormat="1" applyFont="1" applyBorder="1"/>
    <xf numFmtId="41" fontId="2" fillId="0" borderId="42" xfId="0" applyNumberFormat="1" applyFont="1" applyBorder="1"/>
    <xf numFmtId="0" fontId="2" fillId="0" borderId="42" xfId="0" applyFont="1" applyBorder="1"/>
    <xf numFmtId="41" fontId="0" fillId="0" borderId="0" xfId="0" applyNumberFormat="1" applyAlignment="1">
      <alignment horizontal="left" wrapText="1"/>
    </xf>
    <xf numFmtId="41" fontId="0" fillId="0" borderId="23" xfId="1" applyNumberFormat="1" applyFont="1" applyFill="1" applyBorder="1" applyAlignment="1">
      <alignment vertical="center"/>
    </xf>
    <xf numFmtId="0" fontId="2" fillId="0" borderId="14" xfId="0" applyFont="1" applyBorder="1" applyAlignment="1">
      <alignment horizontal="center"/>
    </xf>
    <xf numFmtId="41" fontId="2" fillId="0" borderId="11" xfId="1" applyNumberFormat="1" applyFont="1" applyFill="1" applyBorder="1" applyAlignment="1">
      <alignment horizontal="left" wrapText="1"/>
    </xf>
    <xf numFmtId="41" fontId="2" fillId="0" borderId="2" xfId="0" applyNumberFormat="1" applyFont="1" applyBorder="1"/>
    <xf numFmtId="41" fontId="2" fillId="0" borderId="12" xfId="0" applyNumberFormat="1" applyFont="1" applyBorder="1"/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left"/>
    </xf>
    <xf numFmtId="41" fontId="2" fillId="0" borderId="48" xfId="1" applyNumberFormat="1" applyFont="1" applyFill="1" applyBorder="1" applyAlignment="1">
      <alignment horizontal="left" wrapText="1"/>
    </xf>
    <xf numFmtId="166" fontId="0" fillId="0" borderId="46" xfId="1" applyNumberFormat="1" applyFont="1" applyFill="1" applyBorder="1"/>
    <xf numFmtId="166" fontId="0" fillId="0" borderId="49" xfId="1" applyNumberFormat="1" applyFont="1" applyFill="1" applyBorder="1"/>
    <xf numFmtId="41" fontId="2" fillId="0" borderId="48" xfId="0" applyNumberFormat="1" applyFont="1" applyBorder="1" applyAlignment="1">
      <alignment horizontal="right"/>
    </xf>
    <xf numFmtId="166" fontId="0" fillId="0" borderId="50" xfId="1" applyNumberFormat="1" applyFont="1" applyFill="1" applyBorder="1"/>
    <xf numFmtId="41" fontId="2" fillId="0" borderId="48" xfId="0" applyNumberFormat="1" applyFont="1" applyBorder="1"/>
    <xf numFmtId="164" fontId="0" fillId="0" borderId="51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0" xfId="0" applyFont="1" applyBorder="1"/>
    <xf numFmtId="41" fontId="2" fillId="0" borderId="0" xfId="1" applyNumberFormat="1" applyFont="1" applyFill="1" applyBorder="1" applyAlignment="1">
      <alignment horizontal="left" wrapText="1"/>
    </xf>
    <xf numFmtId="0" fontId="0" fillId="0" borderId="5" xfId="0" applyBorder="1" applyAlignment="1">
      <alignment horizontal="left"/>
    </xf>
    <xf numFmtId="41" fontId="2" fillId="0" borderId="6" xfId="1" applyNumberFormat="1" applyFont="1" applyFill="1" applyBorder="1" applyAlignment="1">
      <alignment horizontal="right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left"/>
    </xf>
    <xf numFmtId="41" fontId="2" fillId="0" borderId="54" xfId="1" applyNumberFormat="1" applyFont="1" applyFill="1" applyBorder="1" applyAlignment="1">
      <alignment horizontal="left" vertical="center" wrapText="1"/>
    </xf>
    <xf numFmtId="41" fontId="0" fillId="0" borderId="55" xfId="1" applyNumberFormat="1" applyFont="1" applyFill="1" applyBorder="1" applyAlignment="1">
      <alignment vertical="center"/>
    </xf>
    <xf numFmtId="41" fontId="0" fillId="0" borderId="56" xfId="1" applyNumberFormat="1" applyFont="1" applyFill="1" applyBorder="1" applyAlignment="1">
      <alignment vertical="center"/>
    </xf>
    <xf numFmtId="41" fontId="0" fillId="0" borderId="57" xfId="1" applyNumberFormat="1" applyFont="1" applyFill="1" applyBorder="1" applyAlignment="1">
      <alignment vertical="center"/>
    </xf>
    <xf numFmtId="41" fontId="0" fillId="0" borderId="58" xfId="1" applyNumberFormat="1" applyFont="1" applyFill="1" applyBorder="1" applyAlignment="1">
      <alignment vertical="center"/>
    </xf>
    <xf numFmtId="41" fontId="2" fillId="0" borderId="36" xfId="0" applyNumberFormat="1" applyFont="1" applyBorder="1" applyAlignment="1">
      <alignment horizontal="right"/>
    </xf>
    <xf numFmtId="41" fontId="0" fillId="0" borderId="38" xfId="1" applyNumberFormat="1" applyFont="1" applyFill="1" applyBorder="1" applyAlignment="1">
      <alignment vertical="center"/>
    </xf>
    <xf numFmtId="41" fontId="2" fillId="0" borderId="54" xfId="1" applyNumberFormat="1" applyFont="1" applyFill="1" applyBorder="1" applyAlignment="1">
      <alignment vertical="center"/>
    </xf>
    <xf numFmtId="164" fontId="0" fillId="0" borderId="36" xfId="0" applyNumberFormat="1" applyBorder="1" applyAlignment="1">
      <alignment horizontal="center"/>
    </xf>
    <xf numFmtId="0" fontId="0" fillId="0" borderId="59" xfId="0" applyBorder="1" applyAlignment="1">
      <alignment horizontal="left"/>
    </xf>
    <xf numFmtId="41" fontId="2" fillId="0" borderId="36" xfId="1" applyNumberFormat="1" applyFont="1" applyFill="1" applyBorder="1" applyAlignment="1">
      <alignment horizontal="left" wrapText="1"/>
    </xf>
    <xf numFmtId="41" fontId="2" fillId="0" borderId="36" xfId="0" applyNumberFormat="1" applyFont="1" applyBorder="1"/>
    <xf numFmtId="0" fontId="0" fillId="0" borderId="60" xfId="0" applyBorder="1" applyAlignment="1">
      <alignment horizontal="center"/>
    </xf>
    <xf numFmtId="0" fontId="0" fillId="0" borderId="27" xfId="0" applyBorder="1" applyAlignment="1">
      <alignment horizontal="left"/>
    </xf>
    <xf numFmtId="41" fontId="2" fillId="0" borderId="21" xfId="1" applyNumberFormat="1" applyFont="1" applyFill="1" applyBorder="1" applyAlignment="1">
      <alignment horizontal="left" wrapText="1"/>
    </xf>
    <xf numFmtId="41" fontId="0" fillId="0" borderId="31" xfId="1" applyNumberFormat="1" applyFont="1" applyFill="1" applyBorder="1"/>
    <xf numFmtId="41" fontId="0" fillId="0" borderId="24" xfId="1" applyNumberFormat="1" applyFont="1" applyFill="1" applyBorder="1"/>
    <xf numFmtId="41" fontId="0" fillId="0" borderId="30" xfId="1" applyNumberFormat="1" applyFont="1" applyFill="1" applyBorder="1"/>
    <xf numFmtId="41" fontId="0" fillId="0" borderId="0" xfId="1" applyNumberFormat="1" applyFont="1" applyFill="1" applyBorder="1"/>
    <xf numFmtId="41" fontId="2" fillId="0" borderId="41" xfId="0" applyNumberFormat="1" applyFont="1" applyBorder="1"/>
    <xf numFmtId="164" fontId="0" fillId="0" borderId="42" xfId="0" applyNumberFormat="1" applyBorder="1" applyAlignment="1">
      <alignment horizontal="center"/>
    </xf>
    <xf numFmtId="41" fontId="2" fillId="0" borderId="12" xfId="0" applyNumberFormat="1" applyFont="1" applyBorder="1" applyAlignment="1">
      <alignment horizontal="center"/>
    </xf>
    <xf numFmtId="41" fontId="2" fillId="0" borderId="2" xfId="0" applyNumberFormat="1" applyFont="1" applyBorder="1" applyAlignment="1">
      <alignment horizontal="center"/>
    </xf>
    <xf numFmtId="41" fontId="2" fillId="0" borderId="13" xfId="0" applyNumberFormat="1" applyFont="1" applyBorder="1"/>
    <xf numFmtId="41" fontId="2" fillId="0" borderId="9" xfId="0" applyNumberFormat="1" applyFont="1" applyBorder="1"/>
    <xf numFmtId="49" fontId="2" fillId="0" borderId="0" xfId="0" applyNumberFormat="1" applyFont="1" applyAlignment="1">
      <alignment horizontal="left"/>
    </xf>
    <xf numFmtId="49" fontId="0" fillId="0" borderId="4" xfId="0" applyNumberFormat="1" applyBorder="1" applyAlignment="1">
      <alignment horizontal="center"/>
    </xf>
    <xf numFmtId="49" fontId="0" fillId="0" borderId="52" xfId="0" applyNumberFormat="1" applyBorder="1" applyAlignment="1">
      <alignment horizontal="center" vertical="center"/>
    </xf>
    <xf numFmtId="41" fontId="2" fillId="0" borderId="61" xfId="1" applyNumberFormat="1" applyFont="1" applyFill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41" fontId="0" fillId="0" borderId="59" xfId="1" applyNumberFormat="1" applyFont="1" applyFill="1" applyBorder="1" applyAlignment="1">
      <alignment vertical="center"/>
    </xf>
    <xf numFmtId="41" fontId="0" fillId="0" borderId="23" xfId="1" applyNumberFormat="1" applyFont="1" applyFill="1" applyBorder="1"/>
    <xf numFmtId="0" fontId="2" fillId="0" borderId="11" xfId="0" applyFont="1" applyBorder="1"/>
    <xf numFmtId="49" fontId="0" fillId="0" borderId="34" xfId="0" applyNumberFormat="1" applyBorder="1" applyAlignment="1">
      <alignment horizontal="center"/>
    </xf>
    <xf numFmtId="167" fontId="0" fillId="0" borderId="0" xfId="0" applyNumberFormat="1"/>
    <xf numFmtId="49" fontId="2" fillId="0" borderId="27" xfId="0" applyNumberFormat="1" applyFont="1" applyBorder="1" applyAlignment="1">
      <alignment horizontal="left"/>
    </xf>
    <xf numFmtId="41" fontId="2" fillId="0" borderId="54" xfId="0" applyNumberFormat="1" applyFont="1" applyBorder="1" applyAlignment="1">
      <alignment horizontal="right"/>
    </xf>
    <xf numFmtId="166" fontId="0" fillId="0" borderId="56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1" fontId="2" fillId="0" borderId="0" xfId="1" applyNumberFormat="1" applyFont="1" applyFill="1" applyBorder="1" applyAlignment="1">
      <alignment horizontal="left" vertical="center" wrapText="1"/>
    </xf>
    <xf numFmtId="41" fontId="0" fillId="0" borderId="0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vertical="center"/>
    </xf>
    <xf numFmtId="41" fontId="2" fillId="0" borderId="14" xfId="0" applyNumberFormat="1" applyFont="1" applyBorder="1" applyAlignment="1">
      <alignment horizontal="center"/>
    </xf>
    <xf numFmtId="41" fontId="2" fillId="0" borderId="14" xfId="0" applyNumberFormat="1" applyFon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166" fontId="0" fillId="0" borderId="0" xfId="1" applyNumberFormat="1" applyFont="1" applyFill="1" applyBorder="1"/>
    <xf numFmtId="41" fontId="2" fillId="0" borderId="36" xfId="0" applyNumberFormat="1" applyFont="1" applyFill="1" applyBorder="1" applyAlignment="1">
      <alignment horizontal="right"/>
    </xf>
    <xf numFmtId="0" fontId="0" fillId="0" borderId="59" xfId="0" applyFill="1" applyBorder="1" applyAlignment="1">
      <alignment horizontal="left"/>
    </xf>
    <xf numFmtId="41" fontId="0" fillId="0" borderId="36" xfId="1" applyNumberFormat="1" applyFont="1" applyFill="1" applyBorder="1" applyAlignment="1">
      <alignment vertical="center"/>
    </xf>
    <xf numFmtId="41" fontId="2" fillId="0" borderId="36" xfId="1" applyNumberFormat="1" applyFont="1" applyFill="1" applyBorder="1" applyAlignment="1">
      <alignment horizontal="left" vertical="center" wrapText="1"/>
    </xf>
    <xf numFmtId="41" fontId="2" fillId="0" borderId="11" xfId="1" applyNumberFormat="1" applyFont="1" applyFill="1" applyBorder="1"/>
    <xf numFmtId="164" fontId="0" fillId="0" borderId="54" xfId="0" applyNumberFormat="1" applyBorder="1" applyAlignment="1">
      <alignment horizontal="center"/>
    </xf>
    <xf numFmtId="166" fontId="0" fillId="0" borderId="0" xfId="1" applyNumberFormat="1" applyFont="1"/>
    <xf numFmtId="0" fontId="0" fillId="0" borderId="0" xfId="0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41" fontId="0" fillId="0" borderId="0" xfId="0" applyNumberFormat="1" applyBorder="1" applyAlignment="1">
      <alignment horizontal="right"/>
    </xf>
    <xf numFmtId="41" fontId="0" fillId="0" borderId="0" xfId="0" applyNumberFormat="1" applyBorder="1"/>
    <xf numFmtId="0" fontId="2" fillId="0" borderId="14" xfId="2" applyFont="1" applyBorder="1" applyAlignment="1">
      <alignment horizontal="center" vertical="top"/>
    </xf>
    <xf numFmtId="41" fontId="2" fillId="0" borderId="10" xfId="0" applyNumberFormat="1" applyFont="1" applyBorder="1" applyAlignment="1">
      <alignment horizontal="left" wrapText="1"/>
    </xf>
    <xf numFmtId="165" fontId="2" fillId="0" borderId="11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_Capital 2009 FERC 2009 FINAL" xfId="2" xr:uid="{7EE0A4DF-5F0E-4A6A-9C6D-E17521EB98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EB9C3-44CB-4131-A1AF-9FACD1245C30}">
  <sheetPr>
    <pageSetUpPr fitToPage="1"/>
  </sheetPr>
  <dimension ref="A1:AG94"/>
  <sheetViews>
    <sheetView showGridLines="0" tabSelected="1" view="pageBreakPreview" zoomScale="70" zoomScaleNormal="100" zoomScaleSheetLayoutView="70" zoomScalePageLayoutView="70" workbookViewId="0"/>
  </sheetViews>
  <sheetFormatPr defaultColWidth="9.1796875" defaultRowHeight="13" x14ac:dyDescent="0.3"/>
  <cols>
    <col min="1" max="1" width="53.54296875" style="23" bestFit="1" customWidth="1"/>
    <col min="2" max="2" width="61.81640625" style="23" customWidth="1"/>
    <col min="3" max="3" width="11.90625" style="122" customWidth="1"/>
    <col min="4" max="4" width="15.1796875" style="209" bestFit="1" customWidth="1"/>
    <col min="5" max="5" width="15.26953125" style="9" customWidth="1"/>
    <col min="6" max="6" width="15.453125" style="9" customWidth="1"/>
    <col min="7" max="7" width="15.7265625" style="9" customWidth="1"/>
    <col min="8" max="8" width="15.26953125" style="9" customWidth="1"/>
    <col min="9" max="9" width="15.81640625" customWidth="1"/>
    <col min="10" max="10" width="15.26953125" customWidth="1"/>
    <col min="11" max="11" width="14.54296875" customWidth="1"/>
    <col min="12" max="12" width="15.7265625" customWidth="1"/>
    <col min="13" max="13" width="15.453125" customWidth="1"/>
    <col min="14" max="14" width="15.26953125" customWidth="1"/>
    <col min="15" max="15" width="15.81640625" customWidth="1"/>
    <col min="16" max="16" width="15.7265625" customWidth="1"/>
    <col min="17" max="17" width="19.26953125" style="210" customWidth="1"/>
    <col min="18" max="18" width="15.26953125" customWidth="1"/>
    <col min="19" max="19" width="15.453125" customWidth="1"/>
    <col min="20" max="20" width="15.7265625" customWidth="1"/>
    <col min="21" max="21" width="15.26953125" customWidth="1"/>
    <col min="22" max="22" width="15.81640625" customWidth="1"/>
    <col min="23" max="23" width="15.26953125" customWidth="1"/>
    <col min="24" max="24" width="14.54296875" customWidth="1"/>
    <col min="25" max="25" width="15.7265625" customWidth="1"/>
    <col min="26" max="26" width="15.453125" customWidth="1"/>
    <col min="27" max="27" width="15.26953125" customWidth="1"/>
    <col min="28" max="28" width="15.81640625" customWidth="1"/>
    <col min="29" max="29" width="15.7265625" customWidth="1"/>
    <col min="30" max="30" width="19.26953125" bestFit="1" customWidth="1"/>
    <col min="31" max="31" width="9.1796875" style="220"/>
  </cols>
  <sheetData>
    <row r="1" spans="1:33" s="7" customFormat="1" ht="39.5" thickBot="1" x14ac:dyDescent="0.3">
      <c r="A1" s="1" t="s">
        <v>0</v>
      </c>
      <c r="B1" s="2" t="s">
        <v>1</v>
      </c>
      <c r="C1" s="6" t="s">
        <v>5</v>
      </c>
      <c r="D1" s="3" t="s">
        <v>2</v>
      </c>
      <c r="E1" s="4">
        <v>44592</v>
      </c>
      <c r="F1" s="4">
        <v>44620</v>
      </c>
      <c r="G1" s="4">
        <v>44651</v>
      </c>
      <c r="H1" s="4">
        <v>44681</v>
      </c>
      <c r="I1" s="4">
        <v>44712</v>
      </c>
      <c r="J1" s="4">
        <v>44742</v>
      </c>
      <c r="K1" s="4">
        <v>44773</v>
      </c>
      <c r="L1" s="4">
        <v>44804</v>
      </c>
      <c r="M1" s="4">
        <v>44834</v>
      </c>
      <c r="N1" s="4">
        <v>44865</v>
      </c>
      <c r="O1" s="4">
        <v>44895</v>
      </c>
      <c r="P1" s="4">
        <v>44926</v>
      </c>
      <c r="Q1" s="5" t="s">
        <v>3</v>
      </c>
      <c r="R1" s="4">
        <v>44927</v>
      </c>
      <c r="S1" s="4">
        <v>44958</v>
      </c>
      <c r="T1" s="4">
        <v>44986</v>
      </c>
      <c r="U1" s="4">
        <v>45017</v>
      </c>
      <c r="V1" s="4">
        <v>45047</v>
      </c>
      <c r="W1" s="4">
        <v>45078</v>
      </c>
      <c r="X1" s="4">
        <v>45108</v>
      </c>
      <c r="Y1" s="4">
        <v>45139</v>
      </c>
      <c r="Z1" s="4">
        <v>45170</v>
      </c>
      <c r="AA1" s="4">
        <v>45200</v>
      </c>
      <c r="AB1" s="4">
        <v>45231</v>
      </c>
      <c r="AC1" s="4">
        <v>45261</v>
      </c>
      <c r="AD1" s="5" t="s">
        <v>4</v>
      </c>
      <c r="AE1" s="219"/>
    </row>
    <row r="2" spans="1:33" x14ac:dyDescent="0.3">
      <c r="A2" s="8"/>
      <c r="B2" s="9"/>
      <c r="C2" s="13"/>
      <c r="D2" s="10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2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3"/>
    </row>
    <row r="3" spans="1:33" x14ac:dyDescent="0.3">
      <c r="A3" s="14" t="s">
        <v>6</v>
      </c>
      <c r="B3" s="15"/>
      <c r="C3" s="18"/>
      <c r="D3" s="16"/>
      <c r="E3" s="16"/>
      <c r="F3" s="16"/>
      <c r="G3" s="16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3" x14ac:dyDescent="0.3">
      <c r="A4" s="19"/>
      <c r="B4" s="15"/>
      <c r="C4" s="18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</row>
    <row r="5" spans="1:33" ht="13.5" thickBot="1" x14ac:dyDescent="0.35">
      <c r="A5" s="19">
        <v>4928</v>
      </c>
      <c r="B5" s="20" t="s">
        <v>7</v>
      </c>
      <c r="C5" s="23"/>
      <c r="D5" s="21"/>
      <c r="E5" s="21"/>
      <c r="F5" s="21"/>
      <c r="G5" s="2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</row>
    <row r="6" spans="1:33" ht="13.5" thickBot="1" x14ac:dyDescent="0.3">
      <c r="A6" s="24">
        <v>903216224</v>
      </c>
      <c r="B6" s="25" t="s">
        <v>8</v>
      </c>
      <c r="C6" s="28">
        <v>44896</v>
      </c>
      <c r="D6" s="26">
        <f>Q6+AD6</f>
        <v>200</v>
      </c>
      <c r="E6" s="27">
        <v>0</v>
      </c>
      <c r="F6" s="27">
        <v>0.35799999999999998</v>
      </c>
      <c r="G6" s="27">
        <v>0.74</v>
      </c>
      <c r="H6" s="27">
        <v>15</v>
      </c>
      <c r="I6" s="27">
        <v>15</v>
      </c>
      <c r="J6" s="27">
        <v>15</v>
      </c>
      <c r="K6" s="27">
        <v>19.641999999999999</v>
      </c>
      <c r="L6" s="27">
        <v>25</v>
      </c>
      <c r="M6" s="27">
        <v>25</v>
      </c>
      <c r="N6" s="27">
        <v>25</v>
      </c>
      <c r="O6" s="27">
        <v>25</v>
      </c>
      <c r="P6" s="27">
        <v>34.26</v>
      </c>
      <c r="Q6" s="26">
        <f>SUM(E6:P6)</f>
        <v>200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6">
        <f>SUM(R6:AC6)</f>
        <v>0</v>
      </c>
    </row>
    <row r="7" spans="1:33" ht="13.5" thickBot="1" x14ac:dyDescent="0.35">
      <c r="A7" s="30" t="s">
        <v>9</v>
      </c>
      <c r="B7" s="31"/>
      <c r="C7" s="37"/>
      <c r="D7" s="32">
        <f t="shared" ref="D7:AD7" si="0">+SUBTOTAL(9,D6:D6)</f>
        <v>200</v>
      </c>
      <c r="E7" s="33">
        <f t="shared" si="0"/>
        <v>0</v>
      </c>
      <c r="F7" s="34">
        <f t="shared" si="0"/>
        <v>0.35799999999999998</v>
      </c>
      <c r="G7" s="34">
        <f t="shared" si="0"/>
        <v>0.74</v>
      </c>
      <c r="H7" s="33">
        <f t="shared" si="0"/>
        <v>15</v>
      </c>
      <c r="I7" s="34">
        <f t="shared" si="0"/>
        <v>15</v>
      </c>
      <c r="J7" s="34">
        <f t="shared" si="0"/>
        <v>15</v>
      </c>
      <c r="K7" s="34">
        <f t="shared" si="0"/>
        <v>19.641999999999999</v>
      </c>
      <c r="L7" s="34">
        <f t="shared" si="0"/>
        <v>25</v>
      </c>
      <c r="M7" s="34">
        <f t="shared" si="0"/>
        <v>25</v>
      </c>
      <c r="N7" s="34">
        <f t="shared" si="0"/>
        <v>25</v>
      </c>
      <c r="O7" s="34">
        <f t="shared" si="0"/>
        <v>25</v>
      </c>
      <c r="P7" s="35">
        <f t="shared" si="0"/>
        <v>34.26</v>
      </c>
      <c r="Q7" s="32">
        <f t="shared" si="0"/>
        <v>200</v>
      </c>
      <c r="R7" s="33">
        <f t="shared" si="0"/>
        <v>0</v>
      </c>
      <c r="S7" s="34">
        <f t="shared" si="0"/>
        <v>0</v>
      </c>
      <c r="T7" s="34">
        <f t="shared" si="0"/>
        <v>0</v>
      </c>
      <c r="U7" s="34">
        <f t="shared" si="0"/>
        <v>0</v>
      </c>
      <c r="V7" s="34">
        <f t="shared" si="0"/>
        <v>0</v>
      </c>
      <c r="W7" s="34">
        <f t="shared" si="0"/>
        <v>0</v>
      </c>
      <c r="X7" s="35">
        <f t="shared" si="0"/>
        <v>0</v>
      </c>
      <c r="Y7" s="35">
        <f t="shared" si="0"/>
        <v>0</v>
      </c>
      <c r="Z7" s="35">
        <f t="shared" si="0"/>
        <v>0</v>
      </c>
      <c r="AA7" s="34">
        <f t="shared" si="0"/>
        <v>0</v>
      </c>
      <c r="AB7" s="34">
        <f t="shared" si="0"/>
        <v>0</v>
      </c>
      <c r="AC7" s="36">
        <f t="shared" si="0"/>
        <v>0</v>
      </c>
      <c r="AD7" s="32">
        <f t="shared" si="0"/>
        <v>0</v>
      </c>
    </row>
    <row r="8" spans="1:33" x14ac:dyDescent="0.3">
      <c r="A8" s="38"/>
      <c r="B8" s="39"/>
      <c r="C8" s="18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</row>
    <row r="9" spans="1:33" x14ac:dyDescent="0.3">
      <c r="A9" s="14" t="s">
        <v>10</v>
      </c>
      <c r="B9" s="15"/>
      <c r="C9" s="18"/>
      <c r="D9" s="16"/>
      <c r="E9" s="16"/>
      <c r="F9" s="16"/>
      <c r="G9" s="16"/>
      <c r="H9" s="17"/>
      <c r="I9" s="17"/>
      <c r="J9" s="17"/>
      <c r="K9" s="17"/>
      <c r="L9" s="17"/>
      <c r="M9" s="17"/>
      <c r="N9" s="17"/>
      <c r="O9" s="224"/>
      <c r="P9" s="224"/>
      <c r="Q9" s="17"/>
      <c r="R9" s="22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spans="1:33" x14ac:dyDescent="0.3">
      <c r="A10" s="44"/>
      <c r="B10" s="15"/>
      <c r="C10" s="18"/>
      <c r="D10" s="21"/>
      <c r="E10" s="21"/>
      <c r="F10" s="21"/>
      <c r="G10" s="21"/>
      <c r="H10" s="22"/>
      <c r="I10" s="22"/>
      <c r="J10" s="22"/>
      <c r="K10" s="22"/>
      <c r="L10" s="22"/>
      <c r="M10" s="22"/>
      <c r="N10" s="22"/>
      <c r="O10" s="223"/>
      <c r="P10" s="223"/>
      <c r="Q10" s="21"/>
      <c r="R10" s="223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1"/>
    </row>
    <row r="11" spans="1:33" ht="13.5" thickBot="1" x14ac:dyDescent="0.35">
      <c r="A11" s="19">
        <v>5243</v>
      </c>
      <c r="B11" s="20" t="s">
        <v>11</v>
      </c>
      <c r="C11" s="23"/>
      <c r="D11" s="21"/>
      <c r="E11" s="21"/>
      <c r="F11" s="21"/>
      <c r="G11" s="21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</row>
    <row r="12" spans="1:33" ht="13.5" thickBot="1" x14ac:dyDescent="0.3">
      <c r="A12" s="24">
        <v>903216225</v>
      </c>
      <c r="B12" s="25" t="s">
        <v>12</v>
      </c>
      <c r="C12" s="28">
        <v>47818</v>
      </c>
      <c r="D12" s="26">
        <f>Q12+AD12</f>
        <v>3295.7550000000001</v>
      </c>
      <c r="E12" s="40">
        <v>14.233000000000001</v>
      </c>
      <c r="F12" s="41">
        <v>52.481999999999999</v>
      </c>
      <c r="G12" s="41">
        <v>102.13500000000001</v>
      </c>
      <c r="H12" s="41">
        <v>120</v>
      </c>
      <c r="I12" s="41">
        <v>150</v>
      </c>
      <c r="J12" s="41">
        <v>150</v>
      </c>
      <c r="K12" s="42">
        <v>182.249</v>
      </c>
      <c r="L12" s="42">
        <v>150</v>
      </c>
      <c r="M12" s="42">
        <v>200</v>
      </c>
      <c r="N12" s="41">
        <v>200</v>
      </c>
      <c r="O12" s="41">
        <v>200</v>
      </c>
      <c r="P12" s="43">
        <v>228.90100000000001</v>
      </c>
      <c r="Q12" s="26">
        <f>SUM(E12:P12)</f>
        <v>1750.0000000000002</v>
      </c>
      <c r="R12" s="40">
        <v>0</v>
      </c>
      <c r="S12" s="41">
        <v>100</v>
      </c>
      <c r="T12" s="41">
        <v>130</v>
      </c>
      <c r="U12" s="41">
        <v>130</v>
      </c>
      <c r="V12" s="41">
        <v>130</v>
      </c>
      <c r="W12" s="41">
        <v>130</v>
      </c>
      <c r="X12" s="42">
        <v>130</v>
      </c>
      <c r="Y12" s="42">
        <v>130</v>
      </c>
      <c r="Z12" s="42">
        <v>130</v>
      </c>
      <c r="AA12" s="41">
        <v>130</v>
      </c>
      <c r="AB12" s="41">
        <v>130</v>
      </c>
      <c r="AC12" s="43">
        <v>275.755</v>
      </c>
      <c r="AD12" s="26">
        <f>SUM(R12:AC12)</f>
        <v>1545.7550000000001</v>
      </c>
      <c r="AF12" s="218"/>
      <c r="AG12" s="218"/>
    </row>
    <row r="13" spans="1:33" ht="13.5" thickBot="1" x14ac:dyDescent="0.35">
      <c r="A13" s="30" t="s">
        <v>13</v>
      </c>
      <c r="B13" s="31"/>
      <c r="C13" s="37"/>
      <c r="D13" s="32">
        <f t="shared" ref="D13:AD13" si="1">+SUBTOTAL(9,D12:D12)</f>
        <v>3295.7550000000001</v>
      </c>
      <c r="E13" s="33">
        <f t="shared" si="1"/>
        <v>14.233000000000001</v>
      </c>
      <c r="F13" s="34">
        <f t="shared" si="1"/>
        <v>52.481999999999999</v>
      </c>
      <c r="G13" s="34">
        <f t="shared" si="1"/>
        <v>102.13500000000001</v>
      </c>
      <c r="H13" s="34">
        <f t="shared" si="1"/>
        <v>120</v>
      </c>
      <c r="I13" s="34">
        <f t="shared" si="1"/>
        <v>150</v>
      </c>
      <c r="J13" s="34">
        <f t="shared" si="1"/>
        <v>150</v>
      </c>
      <c r="K13" s="35">
        <f t="shared" si="1"/>
        <v>182.249</v>
      </c>
      <c r="L13" s="35">
        <f t="shared" si="1"/>
        <v>150</v>
      </c>
      <c r="M13" s="35">
        <f t="shared" si="1"/>
        <v>200</v>
      </c>
      <c r="N13" s="34">
        <f t="shared" si="1"/>
        <v>200</v>
      </c>
      <c r="O13" s="34">
        <f t="shared" si="1"/>
        <v>200</v>
      </c>
      <c r="P13" s="36">
        <f t="shared" si="1"/>
        <v>228.90100000000001</v>
      </c>
      <c r="Q13" s="32">
        <f t="shared" si="1"/>
        <v>1750.0000000000002</v>
      </c>
      <c r="R13" s="33">
        <f t="shared" si="1"/>
        <v>0</v>
      </c>
      <c r="S13" s="34">
        <f t="shared" si="1"/>
        <v>100</v>
      </c>
      <c r="T13" s="34">
        <f t="shared" si="1"/>
        <v>130</v>
      </c>
      <c r="U13" s="34">
        <f t="shared" si="1"/>
        <v>130</v>
      </c>
      <c r="V13" s="34">
        <f t="shared" si="1"/>
        <v>130</v>
      </c>
      <c r="W13" s="34">
        <f t="shared" si="1"/>
        <v>130</v>
      </c>
      <c r="X13" s="35">
        <f t="shared" si="1"/>
        <v>130</v>
      </c>
      <c r="Y13" s="35">
        <f t="shared" si="1"/>
        <v>130</v>
      </c>
      <c r="Z13" s="35">
        <f t="shared" si="1"/>
        <v>130</v>
      </c>
      <c r="AA13" s="34">
        <f t="shared" si="1"/>
        <v>130</v>
      </c>
      <c r="AB13" s="34">
        <f t="shared" si="1"/>
        <v>130</v>
      </c>
      <c r="AC13" s="36">
        <f t="shared" si="1"/>
        <v>275.755</v>
      </c>
      <c r="AD13" s="32">
        <f t="shared" si="1"/>
        <v>1545.7550000000001</v>
      </c>
    </row>
    <row r="14" spans="1:33" x14ac:dyDescent="0.3">
      <c r="A14" s="47"/>
      <c r="B14" s="39"/>
      <c r="C14" s="18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2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</row>
    <row r="15" spans="1:33" ht="13.5" thickBot="1" x14ac:dyDescent="0.35">
      <c r="A15" s="48">
        <v>6438</v>
      </c>
      <c r="B15" s="49" t="s">
        <v>14</v>
      </c>
      <c r="C15" s="52"/>
      <c r="D15" s="50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22"/>
    </row>
    <row r="16" spans="1:33" ht="13.5" thickBot="1" x14ac:dyDescent="0.3">
      <c r="A16" s="53">
        <v>903216563</v>
      </c>
      <c r="B16" s="54" t="s">
        <v>15</v>
      </c>
      <c r="C16" s="60">
        <v>45627</v>
      </c>
      <c r="D16" s="55">
        <f>Q16+AD16</f>
        <v>674.74199999999996</v>
      </c>
      <c r="E16" s="56">
        <v>6.9050000000000002</v>
      </c>
      <c r="F16" s="56">
        <v>40.655000000000001</v>
      </c>
      <c r="G16" s="56">
        <v>-5.0069999999999997</v>
      </c>
      <c r="H16" s="56">
        <v>40</v>
      </c>
      <c r="I16" s="56">
        <v>40</v>
      </c>
      <c r="J16" s="56">
        <v>40</v>
      </c>
      <c r="K16" s="56">
        <v>40</v>
      </c>
      <c r="L16" s="56">
        <v>40</v>
      </c>
      <c r="M16" s="56">
        <v>40</v>
      </c>
      <c r="N16" s="56">
        <v>40</v>
      </c>
      <c r="O16" s="56">
        <v>40</v>
      </c>
      <c r="P16" s="57">
        <v>60.134999999999998</v>
      </c>
      <c r="Q16" s="55">
        <f>SUM(E16:P16)</f>
        <v>422.68799999999999</v>
      </c>
      <c r="R16" s="58">
        <v>0</v>
      </c>
      <c r="S16" s="56">
        <v>0</v>
      </c>
      <c r="T16" s="56">
        <v>30</v>
      </c>
      <c r="U16" s="56">
        <v>30</v>
      </c>
      <c r="V16" s="56">
        <v>30</v>
      </c>
      <c r="W16" s="56">
        <v>30</v>
      </c>
      <c r="X16" s="56">
        <v>30</v>
      </c>
      <c r="Y16" s="56">
        <v>30</v>
      </c>
      <c r="Z16" s="59">
        <v>30</v>
      </c>
      <c r="AA16" s="56">
        <v>30</v>
      </c>
      <c r="AB16" s="56">
        <v>12.054</v>
      </c>
      <c r="AC16" s="57">
        <v>0</v>
      </c>
      <c r="AD16" s="26">
        <f>SUM(R16:AC16)</f>
        <v>252.054</v>
      </c>
      <c r="AF16" s="218"/>
      <c r="AG16" s="218"/>
    </row>
    <row r="17" spans="1:33" ht="13.5" thickBot="1" x14ac:dyDescent="0.35">
      <c r="A17" s="61" t="s">
        <v>16</v>
      </c>
      <c r="B17" s="62"/>
      <c r="C17" s="64"/>
      <c r="D17" s="32">
        <f t="shared" ref="D17:AD17" si="2">+SUBTOTAL(9,D16:D16)</f>
        <v>674.74199999999996</v>
      </c>
      <c r="E17" s="34">
        <f t="shared" si="2"/>
        <v>6.9050000000000002</v>
      </c>
      <c r="F17" s="34">
        <f t="shared" si="2"/>
        <v>40.655000000000001</v>
      </c>
      <c r="G17" s="34">
        <f t="shared" si="2"/>
        <v>-5.0069999999999997</v>
      </c>
      <c r="H17" s="34">
        <f t="shared" si="2"/>
        <v>40</v>
      </c>
      <c r="I17" s="34">
        <f t="shared" si="2"/>
        <v>40</v>
      </c>
      <c r="J17" s="34">
        <f t="shared" si="2"/>
        <v>40</v>
      </c>
      <c r="K17" s="34">
        <f t="shared" si="2"/>
        <v>40</v>
      </c>
      <c r="L17" s="34">
        <f t="shared" si="2"/>
        <v>40</v>
      </c>
      <c r="M17" s="35">
        <f t="shared" si="2"/>
        <v>40</v>
      </c>
      <c r="N17" s="34">
        <f t="shared" si="2"/>
        <v>40</v>
      </c>
      <c r="O17" s="34">
        <f t="shared" si="2"/>
        <v>40</v>
      </c>
      <c r="P17" s="36">
        <f t="shared" si="2"/>
        <v>60.134999999999998</v>
      </c>
      <c r="Q17" s="32">
        <f t="shared" si="2"/>
        <v>422.68799999999999</v>
      </c>
      <c r="R17" s="33">
        <f t="shared" si="2"/>
        <v>0</v>
      </c>
      <c r="S17" s="34">
        <f t="shared" si="2"/>
        <v>0</v>
      </c>
      <c r="T17" s="34">
        <f t="shared" si="2"/>
        <v>30</v>
      </c>
      <c r="U17" s="34">
        <f t="shared" si="2"/>
        <v>30</v>
      </c>
      <c r="V17" s="34">
        <f t="shared" si="2"/>
        <v>30</v>
      </c>
      <c r="W17" s="34">
        <f t="shared" si="2"/>
        <v>30</v>
      </c>
      <c r="X17" s="34">
        <f t="shared" si="2"/>
        <v>30</v>
      </c>
      <c r="Y17" s="34">
        <f t="shared" si="2"/>
        <v>30</v>
      </c>
      <c r="Z17" s="35">
        <f t="shared" si="2"/>
        <v>30</v>
      </c>
      <c r="AA17" s="34">
        <f t="shared" si="2"/>
        <v>30</v>
      </c>
      <c r="AB17" s="34">
        <f t="shared" si="2"/>
        <v>12.054</v>
      </c>
      <c r="AC17" s="36">
        <f t="shared" si="2"/>
        <v>0</v>
      </c>
      <c r="AD17" s="63">
        <f t="shared" si="2"/>
        <v>252.054</v>
      </c>
    </row>
    <row r="18" spans="1:33" x14ac:dyDescent="0.3">
      <c r="A18" s="65"/>
      <c r="B18" s="15"/>
      <c r="C18" s="18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66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1"/>
    </row>
    <row r="19" spans="1:33" ht="13.5" thickBot="1" x14ac:dyDescent="0.35">
      <c r="A19" s="19">
        <v>6439</v>
      </c>
      <c r="B19" s="19" t="s">
        <v>17</v>
      </c>
      <c r="C19" s="23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2"/>
    </row>
    <row r="20" spans="1:33" x14ac:dyDescent="0.3">
      <c r="A20" s="67">
        <v>800218645</v>
      </c>
      <c r="B20" s="68" t="s">
        <v>18</v>
      </c>
      <c r="C20" s="75">
        <v>42090</v>
      </c>
      <c r="D20" s="69">
        <f>Q20+AD20</f>
        <v>2.1619999999999999</v>
      </c>
      <c r="E20" s="70">
        <v>0.42599999999999999</v>
      </c>
      <c r="F20" s="71">
        <v>0</v>
      </c>
      <c r="G20" s="71">
        <v>1.736</v>
      </c>
      <c r="H20" s="71">
        <v>0</v>
      </c>
      <c r="I20" s="71">
        <v>0</v>
      </c>
      <c r="J20" s="71">
        <v>0</v>
      </c>
      <c r="K20" s="72">
        <v>0</v>
      </c>
      <c r="L20" s="72">
        <v>0</v>
      </c>
      <c r="M20" s="72">
        <v>0</v>
      </c>
      <c r="N20" s="71">
        <v>0</v>
      </c>
      <c r="O20" s="71">
        <v>0</v>
      </c>
      <c r="P20" s="73">
        <v>0</v>
      </c>
      <c r="Q20" s="74">
        <f>SUM(E20:P20)</f>
        <v>2.1619999999999999</v>
      </c>
      <c r="R20" s="70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70">
        <v>0</v>
      </c>
      <c r="Z20" s="70">
        <v>0</v>
      </c>
      <c r="AA20" s="70">
        <v>0</v>
      </c>
      <c r="AB20" s="71">
        <v>0</v>
      </c>
      <c r="AC20" s="73">
        <v>0</v>
      </c>
      <c r="AD20" s="74">
        <f>SUM(R20:AC20)</f>
        <v>0</v>
      </c>
      <c r="AF20" s="218"/>
      <c r="AG20" s="218"/>
    </row>
    <row r="21" spans="1:33" ht="13.5" thickBot="1" x14ac:dyDescent="0.35">
      <c r="A21" s="76">
        <v>903216565</v>
      </c>
      <c r="B21" s="77" t="s">
        <v>19</v>
      </c>
      <c r="C21" s="84">
        <v>45627</v>
      </c>
      <c r="D21" s="78">
        <f>Q21+AD21</f>
        <v>304.20800000000003</v>
      </c>
      <c r="E21" s="79">
        <v>3.1640000000000001</v>
      </c>
      <c r="F21" s="80">
        <v>18.626000000000001</v>
      </c>
      <c r="G21" s="80">
        <v>-2.294</v>
      </c>
      <c r="H21" s="80">
        <v>20</v>
      </c>
      <c r="I21" s="80">
        <v>20</v>
      </c>
      <c r="J21" s="80">
        <v>20</v>
      </c>
      <c r="K21" s="81">
        <v>20</v>
      </c>
      <c r="L21" s="81">
        <v>20</v>
      </c>
      <c r="M21" s="81">
        <v>20</v>
      </c>
      <c r="N21" s="80">
        <v>20</v>
      </c>
      <c r="O21" s="80">
        <v>11.868</v>
      </c>
      <c r="P21" s="82">
        <v>22.294</v>
      </c>
      <c r="Q21" s="83">
        <f>SUM(E21:P21)</f>
        <v>193.65800000000002</v>
      </c>
      <c r="R21" s="79">
        <v>5</v>
      </c>
      <c r="S21" s="79">
        <v>8</v>
      </c>
      <c r="T21" s="79">
        <v>8</v>
      </c>
      <c r="U21" s="79">
        <v>8</v>
      </c>
      <c r="V21" s="79">
        <v>8</v>
      </c>
      <c r="W21" s="79">
        <v>8</v>
      </c>
      <c r="X21" s="79">
        <v>8</v>
      </c>
      <c r="Y21" s="79">
        <v>8</v>
      </c>
      <c r="Z21" s="79">
        <v>8</v>
      </c>
      <c r="AA21" s="79">
        <v>8</v>
      </c>
      <c r="AB21" s="80">
        <v>8</v>
      </c>
      <c r="AC21" s="82">
        <v>25.55</v>
      </c>
      <c r="AD21" s="83">
        <f>SUM(R21:AC21)</f>
        <v>110.55</v>
      </c>
      <c r="AF21" s="218"/>
      <c r="AG21" s="218"/>
    </row>
    <row r="22" spans="1:33" ht="13.5" thickBot="1" x14ac:dyDescent="0.35">
      <c r="A22" s="30" t="s">
        <v>20</v>
      </c>
      <c r="B22" s="31"/>
      <c r="C22" s="37"/>
      <c r="D22" s="85">
        <f t="shared" ref="D22:AD22" si="3">+SUBTOTAL(9,D20:D21)</f>
        <v>306.37</v>
      </c>
      <c r="E22" s="33">
        <f t="shared" si="3"/>
        <v>3.5900000000000003</v>
      </c>
      <c r="F22" s="34">
        <f t="shared" si="3"/>
        <v>18.626000000000001</v>
      </c>
      <c r="G22" s="34">
        <f t="shared" si="3"/>
        <v>-0.55800000000000005</v>
      </c>
      <c r="H22" s="34">
        <f t="shared" si="3"/>
        <v>20</v>
      </c>
      <c r="I22" s="34">
        <f t="shared" si="3"/>
        <v>20</v>
      </c>
      <c r="J22" s="34">
        <f t="shared" si="3"/>
        <v>20</v>
      </c>
      <c r="K22" s="35">
        <f t="shared" si="3"/>
        <v>20</v>
      </c>
      <c r="L22" s="35">
        <f t="shared" si="3"/>
        <v>20</v>
      </c>
      <c r="M22" s="35">
        <f t="shared" si="3"/>
        <v>20</v>
      </c>
      <c r="N22" s="34">
        <f t="shared" si="3"/>
        <v>20</v>
      </c>
      <c r="O22" s="34">
        <f t="shared" si="3"/>
        <v>11.868</v>
      </c>
      <c r="P22" s="36">
        <f t="shared" si="3"/>
        <v>22.294</v>
      </c>
      <c r="Q22" s="32">
        <f t="shared" si="3"/>
        <v>195.82000000000002</v>
      </c>
      <c r="R22" s="33">
        <f t="shared" si="3"/>
        <v>5</v>
      </c>
      <c r="S22" s="34">
        <f t="shared" si="3"/>
        <v>8</v>
      </c>
      <c r="T22" s="34">
        <f t="shared" si="3"/>
        <v>8</v>
      </c>
      <c r="U22" s="34">
        <f t="shared" si="3"/>
        <v>8</v>
      </c>
      <c r="V22" s="34">
        <f t="shared" si="3"/>
        <v>8</v>
      </c>
      <c r="W22" s="34">
        <f t="shared" si="3"/>
        <v>8</v>
      </c>
      <c r="X22" s="35">
        <f t="shared" si="3"/>
        <v>8</v>
      </c>
      <c r="Y22" s="35">
        <f t="shared" si="3"/>
        <v>8</v>
      </c>
      <c r="Z22" s="35">
        <f t="shared" si="3"/>
        <v>8</v>
      </c>
      <c r="AA22" s="34">
        <f t="shared" si="3"/>
        <v>8</v>
      </c>
      <c r="AB22" s="34">
        <f t="shared" si="3"/>
        <v>8</v>
      </c>
      <c r="AC22" s="36">
        <f t="shared" si="3"/>
        <v>25.55</v>
      </c>
      <c r="AD22" s="32">
        <f t="shared" si="3"/>
        <v>110.55</v>
      </c>
    </row>
    <row r="23" spans="1:33" x14ac:dyDescent="0.3">
      <c r="A23" s="44"/>
      <c r="B23" s="15"/>
      <c r="C23" s="18"/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66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1"/>
    </row>
    <row r="24" spans="1:33" s="20" customFormat="1" ht="13.5" thickBot="1" x14ac:dyDescent="0.35">
      <c r="A24" s="20">
        <v>7553</v>
      </c>
      <c r="B24" s="20" t="s">
        <v>21</v>
      </c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21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22"/>
      <c r="AE24" s="221"/>
    </row>
    <row r="25" spans="1:33" x14ac:dyDescent="0.3">
      <c r="A25" s="67">
        <v>801025887</v>
      </c>
      <c r="B25" s="68" t="s">
        <v>22</v>
      </c>
      <c r="C25" s="75">
        <v>42384</v>
      </c>
      <c r="D25" s="69">
        <f>+Q25+AD25</f>
        <v>9.1009999999999991</v>
      </c>
      <c r="E25" s="70">
        <v>0</v>
      </c>
      <c r="F25" s="71">
        <v>6.883</v>
      </c>
      <c r="G25" s="71">
        <v>2.218</v>
      </c>
      <c r="H25" s="71">
        <v>0</v>
      </c>
      <c r="I25" s="71">
        <v>0</v>
      </c>
      <c r="J25" s="71">
        <v>0</v>
      </c>
      <c r="K25" s="72">
        <v>0</v>
      </c>
      <c r="L25" s="72">
        <v>0</v>
      </c>
      <c r="M25" s="72">
        <v>0</v>
      </c>
      <c r="N25" s="71">
        <v>0</v>
      </c>
      <c r="O25" s="71">
        <v>0</v>
      </c>
      <c r="P25" s="73">
        <v>0</v>
      </c>
      <c r="Q25" s="74">
        <f>SUM(E25:P25)</f>
        <v>9.1009999999999991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0">
        <v>0</v>
      </c>
      <c r="AA25" s="70">
        <v>0</v>
      </c>
      <c r="AB25" s="71">
        <v>0</v>
      </c>
      <c r="AC25" s="73">
        <v>0</v>
      </c>
      <c r="AD25" s="74">
        <f>SUM(R25:AC25)</f>
        <v>0</v>
      </c>
      <c r="AF25" s="218"/>
      <c r="AG25" s="218"/>
    </row>
    <row r="26" spans="1:33" x14ac:dyDescent="0.3">
      <c r="A26" s="93">
        <v>801479004</v>
      </c>
      <c r="B26" s="94" t="s">
        <v>23</v>
      </c>
      <c r="C26" s="103">
        <v>44742</v>
      </c>
      <c r="D26" s="95">
        <f>+Q26+AD26</f>
        <v>0.251</v>
      </c>
      <c r="E26" s="96">
        <v>0</v>
      </c>
      <c r="F26" s="97">
        <v>0.27500000000000002</v>
      </c>
      <c r="G26" s="97">
        <v>-2.4E-2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100">
        <f>SUM(E26:P26)</f>
        <v>0.251</v>
      </c>
      <c r="R26" s="97">
        <v>0</v>
      </c>
      <c r="S26" s="97">
        <v>0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98">
        <v>0</v>
      </c>
      <c r="AA26" s="97">
        <v>0</v>
      </c>
      <c r="AB26" s="97">
        <v>0</v>
      </c>
      <c r="AC26" s="101">
        <v>0</v>
      </c>
      <c r="AD26" s="102">
        <f>SUM(R26:AC26)</f>
        <v>0</v>
      </c>
      <c r="AF26" s="218"/>
      <c r="AG26" s="218"/>
    </row>
    <row r="27" spans="1:33" x14ac:dyDescent="0.3">
      <c r="A27" s="93">
        <v>903216567</v>
      </c>
      <c r="B27" s="94" t="s">
        <v>24</v>
      </c>
      <c r="C27" s="103">
        <v>46722</v>
      </c>
      <c r="D27" s="95">
        <f>+Q27+AD27</f>
        <v>744.85</v>
      </c>
      <c r="E27" s="96">
        <v>2.02</v>
      </c>
      <c r="F27" s="97">
        <v>11.893000000000001</v>
      </c>
      <c r="G27" s="97">
        <v>-1.4650000000000001</v>
      </c>
      <c r="H27" s="97">
        <v>15</v>
      </c>
      <c r="I27" s="97">
        <v>15</v>
      </c>
      <c r="J27" s="97">
        <v>25</v>
      </c>
      <c r="K27" s="97">
        <v>15</v>
      </c>
      <c r="L27" s="97">
        <v>25</v>
      </c>
      <c r="M27" s="97">
        <v>4.7409999999999997</v>
      </c>
      <c r="N27" s="97">
        <v>11.465</v>
      </c>
      <c r="O27" s="97">
        <v>0</v>
      </c>
      <c r="P27" s="97">
        <v>0</v>
      </c>
      <c r="Q27" s="100">
        <f>SUM(E27:P27)</f>
        <v>123.65400000000001</v>
      </c>
      <c r="R27" s="97">
        <v>0</v>
      </c>
      <c r="S27" s="97">
        <v>60</v>
      </c>
      <c r="T27" s="97">
        <v>60</v>
      </c>
      <c r="U27" s="97">
        <v>60</v>
      </c>
      <c r="V27" s="97">
        <v>60</v>
      </c>
      <c r="W27" s="97">
        <v>60</v>
      </c>
      <c r="X27" s="97">
        <v>60</v>
      </c>
      <c r="Y27" s="97">
        <v>60</v>
      </c>
      <c r="Z27" s="98">
        <v>60</v>
      </c>
      <c r="AA27" s="97">
        <v>60</v>
      </c>
      <c r="AB27" s="97">
        <v>60</v>
      </c>
      <c r="AC27" s="101">
        <v>21.196000000000002</v>
      </c>
      <c r="AD27" s="102">
        <f>SUM(R27:AC27)</f>
        <v>621.19600000000003</v>
      </c>
      <c r="AF27" s="218"/>
      <c r="AG27" s="218"/>
    </row>
    <row r="28" spans="1:33" ht="13.5" thickBot="1" x14ac:dyDescent="0.35">
      <c r="A28" s="93">
        <v>801985647</v>
      </c>
      <c r="B28" s="94" t="s">
        <v>25</v>
      </c>
      <c r="C28" s="103">
        <v>46022</v>
      </c>
      <c r="D28" s="95">
        <f>+Q28+AD28</f>
        <v>50</v>
      </c>
      <c r="E28" s="96">
        <v>4.3449999999999998</v>
      </c>
      <c r="F28" s="97">
        <v>10.957000000000001</v>
      </c>
      <c r="G28" s="97">
        <v>3.7650000000000001</v>
      </c>
      <c r="H28" s="97">
        <v>0</v>
      </c>
      <c r="I28" s="97">
        <v>0</v>
      </c>
      <c r="J28" s="97">
        <v>10</v>
      </c>
      <c r="K28" s="97">
        <v>0</v>
      </c>
      <c r="L28" s="97">
        <v>0</v>
      </c>
      <c r="M28" s="97">
        <v>10</v>
      </c>
      <c r="N28" s="97">
        <v>0</v>
      </c>
      <c r="O28" s="97">
        <v>0</v>
      </c>
      <c r="P28" s="97">
        <v>10.933</v>
      </c>
      <c r="Q28" s="100">
        <f>SUM(E28:P28)</f>
        <v>50</v>
      </c>
      <c r="R28" s="97">
        <v>0</v>
      </c>
      <c r="S28" s="97">
        <v>0</v>
      </c>
      <c r="T28" s="97">
        <v>0</v>
      </c>
      <c r="U28" s="97">
        <v>0</v>
      </c>
      <c r="V28" s="97">
        <v>0</v>
      </c>
      <c r="W28" s="97">
        <v>0</v>
      </c>
      <c r="X28" s="97">
        <v>0</v>
      </c>
      <c r="Y28" s="97">
        <v>0</v>
      </c>
      <c r="Z28" s="98">
        <v>0</v>
      </c>
      <c r="AA28" s="97">
        <v>0</v>
      </c>
      <c r="AB28" s="97">
        <v>0</v>
      </c>
      <c r="AC28" s="101">
        <v>0</v>
      </c>
      <c r="AD28" s="102">
        <f>SUM(R28:AC28)</f>
        <v>0</v>
      </c>
      <c r="AF28" s="218"/>
      <c r="AG28" s="218"/>
    </row>
    <row r="29" spans="1:33" ht="13.5" thickBot="1" x14ac:dyDescent="0.35">
      <c r="A29" s="104" t="s">
        <v>26</v>
      </c>
      <c r="B29" s="105"/>
      <c r="C29" s="113"/>
      <c r="D29" s="106">
        <f t="shared" ref="D29:AD29" si="4">+SUBTOTAL(9,D25:D28)</f>
        <v>804.202</v>
      </c>
      <c r="E29" s="107">
        <f t="shared" si="4"/>
        <v>6.3650000000000002</v>
      </c>
      <c r="F29" s="108">
        <f t="shared" si="4"/>
        <v>30.008000000000003</v>
      </c>
      <c r="G29" s="108">
        <f t="shared" si="4"/>
        <v>4.4939999999999998</v>
      </c>
      <c r="H29" s="108">
        <f t="shared" si="4"/>
        <v>15</v>
      </c>
      <c r="I29" s="108">
        <f t="shared" si="4"/>
        <v>15</v>
      </c>
      <c r="J29" s="108">
        <f t="shared" si="4"/>
        <v>35</v>
      </c>
      <c r="K29" s="108">
        <f t="shared" si="4"/>
        <v>15</v>
      </c>
      <c r="L29" s="108">
        <f t="shared" si="4"/>
        <v>25</v>
      </c>
      <c r="M29" s="109">
        <f t="shared" si="4"/>
        <v>14.741</v>
      </c>
      <c r="N29" s="108">
        <f t="shared" si="4"/>
        <v>11.465</v>
      </c>
      <c r="O29" s="108">
        <f t="shared" si="4"/>
        <v>0</v>
      </c>
      <c r="P29" s="110">
        <f t="shared" si="4"/>
        <v>10.933</v>
      </c>
      <c r="Q29" s="111">
        <f t="shared" si="4"/>
        <v>183.006</v>
      </c>
      <c r="R29" s="108">
        <f t="shared" si="4"/>
        <v>0</v>
      </c>
      <c r="S29" s="108">
        <f t="shared" si="4"/>
        <v>60</v>
      </c>
      <c r="T29" s="108">
        <f t="shared" si="4"/>
        <v>60</v>
      </c>
      <c r="U29" s="108">
        <f t="shared" si="4"/>
        <v>60</v>
      </c>
      <c r="V29" s="108">
        <f t="shared" si="4"/>
        <v>60</v>
      </c>
      <c r="W29" s="108">
        <f t="shared" si="4"/>
        <v>60</v>
      </c>
      <c r="X29" s="108">
        <f t="shared" si="4"/>
        <v>60</v>
      </c>
      <c r="Y29" s="108">
        <f t="shared" si="4"/>
        <v>60</v>
      </c>
      <c r="Z29" s="109">
        <f t="shared" si="4"/>
        <v>60</v>
      </c>
      <c r="AA29" s="108">
        <f t="shared" si="4"/>
        <v>60</v>
      </c>
      <c r="AB29" s="108">
        <f t="shared" si="4"/>
        <v>60</v>
      </c>
      <c r="AC29" s="110">
        <f t="shared" si="4"/>
        <v>21.196000000000002</v>
      </c>
      <c r="AD29" s="112">
        <f t="shared" si="4"/>
        <v>621.19600000000003</v>
      </c>
    </row>
    <row r="30" spans="1:33" x14ac:dyDescent="0.3">
      <c r="A30" s="20"/>
      <c r="B30" s="20"/>
      <c r="C30" s="9"/>
      <c r="D30" s="114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21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</row>
    <row r="31" spans="1:33" ht="13.5" thickBot="1" x14ac:dyDescent="0.35">
      <c r="A31" s="19">
        <v>6442</v>
      </c>
      <c r="B31" s="20" t="s">
        <v>27</v>
      </c>
      <c r="C31" s="23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1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3" x14ac:dyDescent="0.25">
      <c r="A32" s="24">
        <v>800217339</v>
      </c>
      <c r="B32" s="25" t="s">
        <v>28</v>
      </c>
      <c r="C32" s="28">
        <v>42069</v>
      </c>
      <c r="D32" s="26">
        <f>Q32+AD32</f>
        <v>2.1619999999999999</v>
      </c>
      <c r="E32" s="40">
        <v>0.42599999999999999</v>
      </c>
      <c r="F32" s="41">
        <v>0</v>
      </c>
      <c r="G32" s="41">
        <v>1.736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6">
        <f>SUM(E32:P32)</f>
        <v>2.1619999999999999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26">
        <f>SUM(R32:AC32)</f>
        <v>0</v>
      </c>
      <c r="AF32" s="218"/>
      <c r="AG32" s="218"/>
    </row>
    <row r="33" spans="1:33" ht="13.5" thickBot="1" x14ac:dyDescent="0.35">
      <c r="A33" s="93">
        <v>903216561</v>
      </c>
      <c r="B33" s="94" t="s">
        <v>29</v>
      </c>
      <c r="C33" s="103">
        <v>47818</v>
      </c>
      <c r="D33" s="95">
        <f>Q33+AD33</f>
        <v>2349.9049999999997</v>
      </c>
      <c r="E33" s="96">
        <v>-10.375</v>
      </c>
      <c r="F33" s="97">
        <v>-8.5229999999999997</v>
      </c>
      <c r="G33" s="97">
        <v>72.707999999999998</v>
      </c>
      <c r="H33" s="97">
        <v>100</v>
      </c>
      <c r="I33" s="97">
        <v>100</v>
      </c>
      <c r="J33" s="97">
        <v>100</v>
      </c>
      <c r="K33" s="97">
        <v>150</v>
      </c>
      <c r="L33" s="97">
        <v>120</v>
      </c>
      <c r="M33" s="97">
        <v>150</v>
      </c>
      <c r="N33" s="97">
        <v>150</v>
      </c>
      <c r="O33" s="97">
        <v>150</v>
      </c>
      <c r="P33" s="97">
        <v>176.19</v>
      </c>
      <c r="Q33" s="100">
        <f>SUM(E33:P33)</f>
        <v>1250</v>
      </c>
      <c r="R33" s="97">
        <v>0</v>
      </c>
      <c r="S33" s="97">
        <v>0</v>
      </c>
      <c r="T33" s="97">
        <v>100</v>
      </c>
      <c r="U33" s="97">
        <v>100</v>
      </c>
      <c r="V33" s="97">
        <v>100</v>
      </c>
      <c r="W33" s="97">
        <v>100</v>
      </c>
      <c r="X33" s="97">
        <v>100</v>
      </c>
      <c r="Y33" s="97">
        <v>100</v>
      </c>
      <c r="Z33" s="98">
        <v>100</v>
      </c>
      <c r="AA33" s="97">
        <v>100</v>
      </c>
      <c r="AB33" s="97">
        <v>100</v>
      </c>
      <c r="AC33" s="101">
        <v>199.905</v>
      </c>
      <c r="AD33" s="102">
        <f>SUM(R33:AC33)</f>
        <v>1099.905</v>
      </c>
      <c r="AF33" s="218"/>
      <c r="AG33" s="218"/>
    </row>
    <row r="34" spans="1:33" ht="13.5" thickBot="1" x14ac:dyDescent="0.35">
      <c r="A34" s="30" t="s">
        <v>30</v>
      </c>
      <c r="B34" s="31"/>
      <c r="C34" s="37"/>
      <c r="D34" s="32">
        <f t="shared" ref="D34:AD34" si="5">+SUBTOTAL(9,D32:D33)</f>
        <v>2352.0669999999996</v>
      </c>
      <c r="E34" s="107">
        <f t="shared" si="5"/>
        <v>-9.9489999999999998</v>
      </c>
      <c r="F34" s="108">
        <f t="shared" si="5"/>
        <v>-8.5229999999999997</v>
      </c>
      <c r="G34" s="108">
        <f t="shared" si="5"/>
        <v>74.444000000000003</v>
      </c>
      <c r="H34" s="108">
        <f t="shared" si="5"/>
        <v>100</v>
      </c>
      <c r="I34" s="108">
        <f t="shared" si="5"/>
        <v>100</v>
      </c>
      <c r="J34" s="108">
        <f t="shared" si="5"/>
        <v>100</v>
      </c>
      <c r="K34" s="108">
        <f t="shared" si="5"/>
        <v>150</v>
      </c>
      <c r="L34" s="108">
        <f t="shared" si="5"/>
        <v>120</v>
      </c>
      <c r="M34" s="109">
        <f t="shared" si="5"/>
        <v>150</v>
      </c>
      <c r="N34" s="108">
        <f t="shared" si="5"/>
        <v>150</v>
      </c>
      <c r="O34" s="108">
        <f t="shared" si="5"/>
        <v>150</v>
      </c>
      <c r="P34" s="110">
        <f t="shared" si="5"/>
        <v>176.19</v>
      </c>
      <c r="Q34" s="111">
        <f t="shared" si="5"/>
        <v>1252.162</v>
      </c>
      <c r="R34" s="108">
        <f t="shared" si="5"/>
        <v>0</v>
      </c>
      <c r="S34" s="108">
        <f t="shared" si="5"/>
        <v>0</v>
      </c>
      <c r="T34" s="108">
        <f t="shared" si="5"/>
        <v>100</v>
      </c>
      <c r="U34" s="108">
        <f t="shared" si="5"/>
        <v>100</v>
      </c>
      <c r="V34" s="108">
        <f t="shared" si="5"/>
        <v>100</v>
      </c>
      <c r="W34" s="108">
        <f t="shared" si="5"/>
        <v>100</v>
      </c>
      <c r="X34" s="108">
        <f t="shared" si="5"/>
        <v>100</v>
      </c>
      <c r="Y34" s="108">
        <f t="shared" si="5"/>
        <v>100</v>
      </c>
      <c r="Z34" s="109">
        <f t="shared" si="5"/>
        <v>100</v>
      </c>
      <c r="AA34" s="108">
        <f t="shared" si="5"/>
        <v>100</v>
      </c>
      <c r="AB34" s="108">
        <f t="shared" si="5"/>
        <v>100</v>
      </c>
      <c r="AC34" s="110">
        <f t="shared" si="5"/>
        <v>199.905</v>
      </c>
      <c r="AD34" s="216">
        <f t="shared" si="5"/>
        <v>1099.905</v>
      </c>
    </row>
    <row r="35" spans="1:33" ht="13.5" thickBot="1" x14ac:dyDescent="0.35">
      <c r="A35" s="44"/>
      <c r="B35" s="15"/>
      <c r="C35" s="18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1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1"/>
    </row>
    <row r="36" spans="1:33" ht="13.5" thickBot="1" x14ac:dyDescent="0.35">
      <c r="A36" s="30" t="s">
        <v>31</v>
      </c>
      <c r="B36" s="31"/>
      <c r="C36" s="116"/>
      <c r="D36" s="32">
        <f t="shared" ref="D36:AD36" si="6">+SUBTOTAL(9,D10:D34)</f>
        <v>7433.1360000000004</v>
      </c>
      <c r="E36" s="33">
        <f t="shared" si="6"/>
        <v>21.143999999999998</v>
      </c>
      <c r="F36" s="34">
        <f t="shared" si="6"/>
        <v>133.24800000000002</v>
      </c>
      <c r="G36" s="34">
        <f t="shared" si="6"/>
        <v>175.50800000000001</v>
      </c>
      <c r="H36" s="34">
        <f t="shared" si="6"/>
        <v>295</v>
      </c>
      <c r="I36" s="34">
        <f t="shared" si="6"/>
        <v>325</v>
      </c>
      <c r="J36" s="34">
        <f t="shared" si="6"/>
        <v>345</v>
      </c>
      <c r="K36" s="35">
        <f t="shared" si="6"/>
        <v>407.24900000000002</v>
      </c>
      <c r="L36" s="35">
        <f t="shared" si="6"/>
        <v>355</v>
      </c>
      <c r="M36" s="35">
        <f t="shared" si="6"/>
        <v>424.74099999999999</v>
      </c>
      <c r="N36" s="34">
        <f t="shared" si="6"/>
        <v>421.46499999999997</v>
      </c>
      <c r="O36" s="34">
        <f t="shared" si="6"/>
        <v>401.86799999999999</v>
      </c>
      <c r="P36" s="36">
        <f t="shared" si="6"/>
        <v>498.45299999999997</v>
      </c>
      <c r="Q36" s="32">
        <f t="shared" si="6"/>
        <v>3803.6759999999999</v>
      </c>
      <c r="R36" s="33">
        <f t="shared" si="6"/>
        <v>5</v>
      </c>
      <c r="S36" s="34">
        <f t="shared" si="6"/>
        <v>168</v>
      </c>
      <c r="T36" s="34">
        <f t="shared" si="6"/>
        <v>328</v>
      </c>
      <c r="U36" s="34">
        <f t="shared" si="6"/>
        <v>328</v>
      </c>
      <c r="V36" s="34">
        <f t="shared" si="6"/>
        <v>328</v>
      </c>
      <c r="W36" s="34">
        <f t="shared" si="6"/>
        <v>328</v>
      </c>
      <c r="X36" s="35">
        <f t="shared" si="6"/>
        <v>328</v>
      </c>
      <c r="Y36" s="35">
        <f t="shared" si="6"/>
        <v>328</v>
      </c>
      <c r="Z36" s="35">
        <f t="shared" si="6"/>
        <v>328</v>
      </c>
      <c r="AA36" s="34">
        <f t="shared" si="6"/>
        <v>328</v>
      </c>
      <c r="AB36" s="34">
        <f t="shared" si="6"/>
        <v>310.05399999999997</v>
      </c>
      <c r="AC36" s="36">
        <f t="shared" si="6"/>
        <v>522.40600000000006</v>
      </c>
      <c r="AD36" s="32">
        <f t="shared" si="6"/>
        <v>3629.46</v>
      </c>
    </row>
    <row r="37" spans="1:33" x14ac:dyDescent="0.3">
      <c r="B37" s="117"/>
      <c r="C37" s="23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18"/>
    </row>
    <row r="38" spans="1:33" ht="13.5" thickBot="1" x14ac:dyDescent="0.35">
      <c r="A38" s="49">
        <v>8169</v>
      </c>
      <c r="B38" s="49" t="s">
        <v>32</v>
      </c>
      <c r="C38" s="121"/>
      <c r="D38" s="119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51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22"/>
    </row>
    <row r="39" spans="1:33" ht="13.5" thickBot="1" x14ac:dyDescent="0.35">
      <c r="A39" s="123">
        <v>902519003</v>
      </c>
      <c r="B39" s="124" t="s">
        <v>33</v>
      </c>
      <c r="C39" s="37">
        <v>44504</v>
      </c>
      <c r="D39" s="125">
        <f>+Q39+AD39</f>
        <v>1050</v>
      </c>
      <c r="E39" s="126">
        <v>480.21100000000001</v>
      </c>
      <c r="F39" s="127">
        <v>174.46299999999999</v>
      </c>
      <c r="G39" s="127">
        <v>197.05600000000001</v>
      </c>
      <c r="H39" s="127">
        <v>185</v>
      </c>
      <c r="I39" s="127">
        <v>13.27</v>
      </c>
      <c r="J39" s="127">
        <v>0</v>
      </c>
      <c r="K39" s="127">
        <v>0</v>
      </c>
      <c r="L39" s="127">
        <v>0</v>
      </c>
      <c r="M39" s="127">
        <v>0</v>
      </c>
      <c r="N39" s="127">
        <v>0</v>
      </c>
      <c r="O39" s="127">
        <v>0</v>
      </c>
      <c r="P39" s="128">
        <v>0</v>
      </c>
      <c r="Q39" s="32">
        <f>SUM(E39:P39)</f>
        <v>1050</v>
      </c>
      <c r="R39" s="129">
        <v>0</v>
      </c>
      <c r="S39" s="130">
        <v>0</v>
      </c>
      <c r="T39" s="130">
        <v>0</v>
      </c>
      <c r="U39" s="130">
        <v>0</v>
      </c>
      <c r="V39" s="130">
        <v>0</v>
      </c>
      <c r="W39" s="130">
        <v>0</v>
      </c>
      <c r="X39" s="130">
        <v>0</v>
      </c>
      <c r="Y39" s="130">
        <v>0</v>
      </c>
      <c r="Z39" s="130">
        <v>0</v>
      </c>
      <c r="AA39" s="130">
        <v>0</v>
      </c>
      <c r="AB39" s="130">
        <v>0</v>
      </c>
      <c r="AC39" s="131">
        <v>0</v>
      </c>
      <c r="AD39" s="132">
        <f>SUM(R39:AC39)</f>
        <v>0</v>
      </c>
      <c r="AF39" s="218"/>
      <c r="AG39" s="218"/>
    </row>
    <row r="40" spans="1:33" ht="13.5" thickBot="1" x14ac:dyDescent="0.35">
      <c r="A40" s="133" t="s">
        <v>34</v>
      </c>
      <c r="B40" s="134"/>
      <c r="C40" s="142"/>
      <c r="D40" s="135">
        <f t="shared" ref="D40:AD40" si="7">+SUBTOTAL(9,D39:D39)</f>
        <v>1050</v>
      </c>
      <c r="E40" s="136">
        <f t="shared" si="7"/>
        <v>480.21100000000001</v>
      </c>
      <c r="F40" s="136">
        <f t="shared" si="7"/>
        <v>174.46299999999999</v>
      </c>
      <c r="G40" s="136">
        <f t="shared" si="7"/>
        <v>197.05600000000001</v>
      </c>
      <c r="H40" s="136">
        <f t="shared" si="7"/>
        <v>185</v>
      </c>
      <c r="I40" s="136">
        <f t="shared" si="7"/>
        <v>13.27</v>
      </c>
      <c r="J40" s="136">
        <f t="shared" si="7"/>
        <v>0</v>
      </c>
      <c r="K40" s="136">
        <f t="shared" si="7"/>
        <v>0</v>
      </c>
      <c r="L40" s="136">
        <f t="shared" si="7"/>
        <v>0</v>
      </c>
      <c r="M40" s="137">
        <f t="shared" si="7"/>
        <v>0</v>
      </c>
      <c r="N40" s="136">
        <f t="shared" si="7"/>
        <v>0</v>
      </c>
      <c r="O40" s="136">
        <f t="shared" si="7"/>
        <v>0</v>
      </c>
      <c r="P40" s="138">
        <f t="shared" si="7"/>
        <v>0</v>
      </c>
      <c r="Q40" s="139">
        <f t="shared" si="7"/>
        <v>1050</v>
      </c>
      <c r="R40" s="140">
        <f t="shared" si="7"/>
        <v>0</v>
      </c>
      <c r="S40" s="136">
        <f t="shared" si="7"/>
        <v>0</v>
      </c>
      <c r="T40" s="136">
        <f t="shared" si="7"/>
        <v>0</v>
      </c>
      <c r="U40" s="136">
        <f t="shared" si="7"/>
        <v>0</v>
      </c>
      <c r="V40" s="136">
        <f t="shared" si="7"/>
        <v>0</v>
      </c>
      <c r="W40" s="136">
        <f t="shared" si="7"/>
        <v>0</v>
      </c>
      <c r="X40" s="136">
        <f t="shared" si="7"/>
        <v>0</v>
      </c>
      <c r="Y40" s="136">
        <f t="shared" si="7"/>
        <v>0</v>
      </c>
      <c r="Z40" s="137">
        <f t="shared" si="7"/>
        <v>0</v>
      </c>
      <c r="AA40" s="136">
        <f t="shared" si="7"/>
        <v>0</v>
      </c>
      <c r="AB40" s="136">
        <f t="shared" si="7"/>
        <v>0</v>
      </c>
      <c r="AC40" s="138">
        <f t="shared" si="7"/>
        <v>0</v>
      </c>
      <c r="AD40" s="141">
        <f t="shared" si="7"/>
        <v>0</v>
      </c>
    </row>
    <row r="41" spans="1:33" x14ac:dyDescent="0.3">
      <c r="D41" s="143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22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spans="1:33" ht="13.5" thickBot="1" x14ac:dyDescent="0.35">
      <c r="A42" s="20">
        <v>6902</v>
      </c>
      <c r="B42" s="20" t="s">
        <v>35</v>
      </c>
      <c r="C42" s="9"/>
      <c r="D42" s="143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22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20"/>
    </row>
    <row r="43" spans="1:33" ht="13.5" thickBot="1" x14ac:dyDescent="0.35">
      <c r="A43" s="149">
        <v>900295954</v>
      </c>
      <c r="B43" s="150" t="s">
        <v>36</v>
      </c>
      <c r="C43" s="157">
        <v>45362</v>
      </c>
      <c r="D43" s="151">
        <f>+Q43+AD43</f>
        <v>16068</v>
      </c>
      <c r="E43" s="152">
        <v>25.198</v>
      </c>
      <c r="F43" s="153">
        <v>18.344000000000001</v>
      </c>
      <c r="G43" s="153">
        <v>21.613</v>
      </c>
      <c r="H43" s="153">
        <v>78.5</v>
      </c>
      <c r="I43" s="153">
        <v>80</v>
      </c>
      <c r="J43" s="153">
        <v>80</v>
      </c>
      <c r="K43" s="153">
        <v>80</v>
      </c>
      <c r="L43" s="153">
        <v>81.656000000000006</v>
      </c>
      <c r="M43" s="153">
        <v>100</v>
      </c>
      <c r="N43" s="153">
        <v>100</v>
      </c>
      <c r="O43" s="153">
        <v>159.887</v>
      </c>
      <c r="P43" s="153">
        <v>162.80199999999999</v>
      </c>
      <c r="Q43" s="154">
        <f>SUM(E43:P43)</f>
        <v>987.99999999999989</v>
      </c>
      <c r="R43" s="152">
        <v>0</v>
      </c>
      <c r="S43" s="153">
        <v>0</v>
      </c>
      <c r="T43" s="153">
        <v>0</v>
      </c>
      <c r="U43" s="153">
        <v>0</v>
      </c>
      <c r="V43" s="153">
        <v>0</v>
      </c>
      <c r="W43" s="153">
        <v>0</v>
      </c>
      <c r="X43" s="153">
        <v>0</v>
      </c>
      <c r="Y43" s="153">
        <v>0</v>
      </c>
      <c r="Z43" s="153">
        <v>0</v>
      </c>
      <c r="AA43" s="153">
        <v>0</v>
      </c>
      <c r="AB43" s="153">
        <v>0</v>
      </c>
      <c r="AC43" s="155">
        <v>15080</v>
      </c>
      <c r="AD43" s="156">
        <f>SUM(R43:AC43)</f>
        <v>15080</v>
      </c>
      <c r="AF43" s="218"/>
      <c r="AG43" s="218"/>
    </row>
    <row r="44" spans="1:33" ht="13.5" thickBot="1" x14ac:dyDescent="0.35">
      <c r="A44" s="104" t="s">
        <v>37</v>
      </c>
      <c r="B44" s="158"/>
      <c r="C44" s="159"/>
      <c r="D44" s="146">
        <f t="shared" ref="D44:AD44" si="8">SUBTOTAL(9,D43:D43)</f>
        <v>16068</v>
      </c>
      <c r="E44" s="146">
        <f t="shared" si="8"/>
        <v>25.198</v>
      </c>
      <c r="F44" s="146">
        <f t="shared" si="8"/>
        <v>18.344000000000001</v>
      </c>
      <c r="G44" s="146">
        <f t="shared" si="8"/>
        <v>21.613</v>
      </c>
      <c r="H44" s="146">
        <f t="shared" si="8"/>
        <v>78.5</v>
      </c>
      <c r="I44" s="146">
        <f t="shared" si="8"/>
        <v>80</v>
      </c>
      <c r="J44" s="146">
        <f t="shared" si="8"/>
        <v>80</v>
      </c>
      <c r="K44" s="146">
        <f t="shared" si="8"/>
        <v>80</v>
      </c>
      <c r="L44" s="146">
        <f t="shared" si="8"/>
        <v>81.656000000000006</v>
      </c>
      <c r="M44" s="146">
        <f t="shared" si="8"/>
        <v>100</v>
      </c>
      <c r="N44" s="146">
        <f t="shared" si="8"/>
        <v>100</v>
      </c>
      <c r="O44" s="146">
        <f t="shared" si="8"/>
        <v>159.887</v>
      </c>
      <c r="P44" s="146">
        <f t="shared" si="8"/>
        <v>162.80199999999999</v>
      </c>
      <c r="Q44" s="146">
        <f t="shared" si="8"/>
        <v>987.99999999999989</v>
      </c>
      <c r="R44" s="146">
        <f t="shared" si="8"/>
        <v>0</v>
      </c>
      <c r="S44" s="146">
        <f t="shared" si="8"/>
        <v>0</v>
      </c>
      <c r="T44" s="146">
        <f t="shared" si="8"/>
        <v>0</v>
      </c>
      <c r="U44" s="146">
        <f t="shared" si="8"/>
        <v>0</v>
      </c>
      <c r="V44" s="146">
        <f t="shared" si="8"/>
        <v>0</v>
      </c>
      <c r="W44" s="146">
        <f t="shared" si="8"/>
        <v>0</v>
      </c>
      <c r="X44" s="146">
        <f t="shared" si="8"/>
        <v>0</v>
      </c>
      <c r="Y44" s="146">
        <f t="shared" si="8"/>
        <v>0</v>
      </c>
      <c r="Z44" s="146">
        <f t="shared" si="8"/>
        <v>0</v>
      </c>
      <c r="AA44" s="146">
        <f t="shared" si="8"/>
        <v>0</v>
      </c>
      <c r="AB44" s="146">
        <f t="shared" si="8"/>
        <v>0</v>
      </c>
      <c r="AC44" s="146">
        <f t="shared" si="8"/>
        <v>15080</v>
      </c>
      <c r="AD44" s="146">
        <f t="shared" si="8"/>
        <v>15080</v>
      </c>
    </row>
    <row r="45" spans="1:33" x14ac:dyDescent="0.3">
      <c r="A45" s="20"/>
      <c r="D45" s="160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21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</row>
    <row r="46" spans="1:33" ht="13.5" thickBot="1" x14ac:dyDescent="0.35">
      <c r="A46" s="20">
        <v>6420</v>
      </c>
      <c r="B46" s="20" t="s">
        <v>38</v>
      </c>
      <c r="D46" s="119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22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20"/>
    </row>
    <row r="47" spans="1:33" x14ac:dyDescent="0.3">
      <c r="A47" s="67">
        <v>901453922</v>
      </c>
      <c r="B47" s="68" t="s">
        <v>39</v>
      </c>
      <c r="C47" s="75">
        <v>44335</v>
      </c>
      <c r="D47" s="69">
        <f t="shared" ref="D47:D50" si="9">+Q47+AD47</f>
        <v>599.99999999999989</v>
      </c>
      <c r="E47" s="70">
        <v>51.302</v>
      </c>
      <c r="F47" s="71">
        <v>127.84</v>
      </c>
      <c r="G47" s="71">
        <v>336.291</v>
      </c>
      <c r="H47" s="71">
        <v>21.140999999999998</v>
      </c>
      <c r="I47" s="71">
        <v>21.140999999999998</v>
      </c>
      <c r="J47" s="71">
        <v>42.284999999999997</v>
      </c>
      <c r="K47" s="72">
        <v>0</v>
      </c>
      <c r="L47" s="72">
        <v>0</v>
      </c>
      <c r="M47" s="72">
        <v>0</v>
      </c>
      <c r="N47" s="71">
        <v>0</v>
      </c>
      <c r="O47" s="71">
        <v>0</v>
      </c>
      <c r="P47" s="73">
        <v>0</v>
      </c>
      <c r="Q47" s="74">
        <f t="shared" ref="Q47:Q50" si="10">SUM(E47:P47)</f>
        <v>599.99999999999989</v>
      </c>
      <c r="R47" s="70">
        <v>0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70">
        <v>0</v>
      </c>
      <c r="Y47" s="70">
        <v>0</v>
      </c>
      <c r="Z47" s="70">
        <v>0</v>
      </c>
      <c r="AA47" s="70">
        <v>0</v>
      </c>
      <c r="AB47" s="71">
        <v>0</v>
      </c>
      <c r="AC47" s="73">
        <v>0</v>
      </c>
      <c r="AD47" s="74">
        <f>SUM(R47:AC47)</f>
        <v>0</v>
      </c>
      <c r="AF47" s="218"/>
      <c r="AG47" s="218"/>
    </row>
    <row r="48" spans="1:33" x14ac:dyDescent="0.3">
      <c r="A48" s="163">
        <v>901460764</v>
      </c>
      <c r="B48" s="164" t="s">
        <v>40</v>
      </c>
      <c r="C48" s="173">
        <v>44335</v>
      </c>
      <c r="D48" s="165">
        <f t="shared" si="9"/>
        <v>5390.4220000000005</v>
      </c>
      <c r="E48" s="166">
        <v>223.88499999999999</v>
      </c>
      <c r="F48" s="166">
        <v>335.58699999999999</v>
      </c>
      <c r="G48" s="166">
        <v>150.76499999999999</v>
      </c>
      <c r="H48" s="166">
        <v>300</v>
      </c>
      <c r="I48" s="166">
        <v>300</v>
      </c>
      <c r="J48" s="166">
        <f>200-24.784</f>
        <v>175.21600000000001</v>
      </c>
      <c r="K48" s="166">
        <f>200-24.784</f>
        <v>175.21600000000001</v>
      </c>
      <c r="L48" s="166">
        <f>200-24.784</f>
        <v>175.21600000000001</v>
      </c>
      <c r="M48" s="166">
        <v>188</v>
      </c>
      <c r="N48" s="166">
        <v>150</v>
      </c>
      <c r="O48" s="166">
        <v>125</v>
      </c>
      <c r="P48" s="166">
        <v>217.49600000000001</v>
      </c>
      <c r="Q48" s="170">
        <f t="shared" si="10"/>
        <v>2516.3809999999999</v>
      </c>
      <c r="R48" s="167">
        <v>250</v>
      </c>
      <c r="S48" s="167">
        <v>250</v>
      </c>
      <c r="T48" s="167">
        <v>250</v>
      </c>
      <c r="U48" s="167">
        <v>250</v>
      </c>
      <c r="V48" s="167">
        <v>250</v>
      </c>
      <c r="W48" s="167">
        <v>250</v>
      </c>
      <c r="X48" s="167">
        <v>250</v>
      </c>
      <c r="Y48" s="167">
        <v>250</v>
      </c>
      <c r="Z48" s="167">
        <v>250</v>
      </c>
      <c r="AA48" s="167">
        <v>250</v>
      </c>
      <c r="AB48" s="167">
        <v>250</v>
      </c>
      <c r="AC48" s="168">
        <v>124.041</v>
      </c>
      <c r="AD48" s="172">
        <v>2874.0410000000002</v>
      </c>
      <c r="AF48" s="218"/>
      <c r="AG48" s="218"/>
    </row>
    <row r="49" spans="1:33" x14ac:dyDescent="0.3">
      <c r="A49" s="163">
        <v>901453926</v>
      </c>
      <c r="B49" s="213" t="s">
        <v>41</v>
      </c>
      <c r="C49" s="173">
        <v>43882</v>
      </c>
      <c r="D49" s="215">
        <f t="shared" si="9"/>
        <v>12.779</v>
      </c>
      <c r="E49" s="166">
        <v>2.052</v>
      </c>
      <c r="F49" s="166">
        <v>8.3330000000000002</v>
      </c>
      <c r="G49" s="166">
        <v>2.3940000000000001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212">
        <f t="shared" si="10"/>
        <v>12.779</v>
      </c>
      <c r="R49" s="167">
        <v>0</v>
      </c>
      <c r="S49" s="167">
        <v>0</v>
      </c>
      <c r="T49" s="167">
        <v>0</v>
      </c>
      <c r="U49" s="167">
        <v>0</v>
      </c>
      <c r="V49" s="167">
        <v>0</v>
      </c>
      <c r="W49" s="167">
        <v>0</v>
      </c>
      <c r="X49" s="167">
        <v>0</v>
      </c>
      <c r="Y49" s="167">
        <v>0</v>
      </c>
      <c r="Z49" s="167">
        <v>0</v>
      </c>
      <c r="AA49" s="167">
        <v>0</v>
      </c>
      <c r="AB49" s="167">
        <v>0</v>
      </c>
      <c r="AC49" s="168">
        <v>0</v>
      </c>
      <c r="AD49" s="214">
        <f>SUM(R49:AC49)</f>
        <v>0</v>
      </c>
      <c r="AF49" s="218"/>
      <c r="AG49" s="218"/>
    </row>
    <row r="50" spans="1:33" ht="13.5" thickBot="1" x14ac:dyDescent="0.35">
      <c r="A50" s="177">
        <v>802120834</v>
      </c>
      <c r="B50" s="178" t="s">
        <v>42</v>
      </c>
      <c r="C50" s="185">
        <v>44926</v>
      </c>
      <c r="D50" s="179">
        <f t="shared" si="9"/>
        <v>6500</v>
      </c>
      <c r="E50" s="180">
        <v>4.0359999999999996</v>
      </c>
      <c r="F50" s="181">
        <v>111.89700000000001</v>
      </c>
      <c r="G50" s="181">
        <v>61.585000000000001</v>
      </c>
      <c r="H50" s="181">
        <v>22.481999999999999</v>
      </c>
      <c r="I50" s="181">
        <v>0</v>
      </c>
      <c r="J50" s="181">
        <v>0</v>
      </c>
      <c r="K50" s="181">
        <v>0</v>
      </c>
      <c r="L50" s="181">
        <v>0</v>
      </c>
      <c r="M50" s="182">
        <v>6300</v>
      </c>
      <c r="N50" s="181">
        <v>0</v>
      </c>
      <c r="O50" s="181">
        <v>0</v>
      </c>
      <c r="P50" s="183">
        <v>0</v>
      </c>
      <c r="Q50" s="83">
        <f t="shared" si="10"/>
        <v>6500</v>
      </c>
      <c r="R50" s="180"/>
      <c r="S50" s="181"/>
      <c r="T50" s="181"/>
      <c r="U50" s="181"/>
      <c r="V50" s="181"/>
      <c r="W50" s="181"/>
      <c r="X50" s="181"/>
      <c r="Y50" s="181"/>
      <c r="Z50" s="182"/>
      <c r="AA50" s="181"/>
      <c r="AB50" s="180"/>
      <c r="AC50" s="183"/>
      <c r="AD50" s="184"/>
      <c r="AF50" s="218"/>
      <c r="AG50" s="218"/>
    </row>
    <row r="51" spans="1:33" ht="13.5" thickBot="1" x14ac:dyDescent="0.35">
      <c r="A51" s="104" t="s">
        <v>43</v>
      </c>
      <c r="B51" s="158"/>
      <c r="C51" s="142"/>
      <c r="D51" s="146">
        <f t="shared" ref="D51:AD51" si="11">+SUBTOTAL(9,D47:D50)</f>
        <v>12503.201000000001</v>
      </c>
      <c r="E51" s="186">
        <f t="shared" si="11"/>
        <v>281.27500000000003</v>
      </c>
      <c r="F51" s="187">
        <f t="shared" si="11"/>
        <v>583.65700000000004</v>
      </c>
      <c r="G51" s="187">
        <f t="shared" si="11"/>
        <v>551.03499999999997</v>
      </c>
      <c r="H51" s="187">
        <f t="shared" si="11"/>
        <v>343.62300000000005</v>
      </c>
      <c r="I51" s="147">
        <f t="shared" si="11"/>
        <v>321.14100000000002</v>
      </c>
      <c r="J51" s="147">
        <f t="shared" si="11"/>
        <v>217.501</v>
      </c>
      <c r="K51" s="147">
        <f t="shared" si="11"/>
        <v>175.21600000000001</v>
      </c>
      <c r="L51" s="147">
        <f t="shared" si="11"/>
        <v>175.21600000000001</v>
      </c>
      <c r="M51" s="147">
        <f t="shared" si="11"/>
        <v>6488</v>
      </c>
      <c r="N51" s="147">
        <f t="shared" si="11"/>
        <v>150</v>
      </c>
      <c r="O51" s="147">
        <f t="shared" si="11"/>
        <v>125</v>
      </c>
      <c r="P51" s="188">
        <f t="shared" si="11"/>
        <v>217.49600000000001</v>
      </c>
      <c r="Q51" s="32">
        <f t="shared" si="11"/>
        <v>9629.16</v>
      </c>
      <c r="R51" s="148">
        <f t="shared" si="11"/>
        <v>250</v>
      </c>
      <c r="S51" s="147">
        <f t="shared" si="11"/>
        <v>250</v>
      </c>
      <c r="T51" s="147">
        <f t="shared" si="11"/>
        <v>250</v>
      </c>
      <c r="U51" s="147">
        <f t="shared" si="11"/>
        <v>250</v>
      </c>
      <c r="V51" s="147">
        <f t="shared" si="11"/>
        <v>250</v>
      </c>
      <c r="W51" s="147">
        <f t="shared" si="11"/>
        <v>250</v>
      </c>
      <c r="X51" s="147">
        <f t="shared" si="11"/>
        <v>250</v>
      </c>
      <c r="Y51" s="147">
        <f t="shared" si="11"/>
        <v>250</v>
      </c>
      <c r="Z51" s="188">
        <f t="shared" si="11"/>
        <v>250</v>
      </c>
      <c r="AA51" s="147">
        <f t="shared" si="11"/>
        <v>250</v>
      </c>
      <c r="AB51" s="148">
        <f t="shared" si="11"/>
        <v>250</v>
      </c>
      <c r="AC51" s="148">
        <f t="shared" si="11"/>
        <v>124.041</v>
      </c>
      <c r="AD51" s="189">
        <f t="shared" si="11"/>
        <v>2874.0410000000002</v>
      </c>
    </row>
    <row r="52" spans="1:33" x14ac:dyDescent="0.3">
      <c r="A52" s="20"/>
      <c r="D52" s="160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21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</row>
    <row r="53" spans="1:33" ht="13.5" thickBot="1" x14ac:dyDescent="0.35">
      <c r="A53" s="190">
        <v>6092</v>
      </c>
      <c r="B53" s="20" t="s">
        <v>44</v>
      </c>
      <c r="D53" s="119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22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20"/>
    </row>
    <row r="54" spans="1:33" ht="13.5" thickBot="1" x14ac:dyDescent="0.35">
      <c r="A54" s="191">
        <v>800063633</v>
      </c>
      <c r="B54" s="161" t="s">
        <v>45</v>
      </c>
      <c r="C54" s="92">
        <v>46029</v>
      </c>
      <c r="D54" s="151">
        <f t="shared" ref="D54" si="12">+Q54+AD54</f>
        <v>1938.497652</v>
      </c>
      <c r="E54" s="87">
        <v>-110.27842000000001</v>
      </c>
      <c r="F54" s="88">
        <v>107.34035200000001</v>
      </c>
      <c r="G54" s="88">
        <v>84.996992000000006</v>
      </c>
      <c r="H54" s="88">
        <v>62.88</v>
      </c>
      <c r="I54" s="88">
        <v>62.88</v>
      </c>
      <c r="J54" s="88">
        <v>62.88</v>
      </c>
      <c r="K54" s="88">
        <v>62.88</v>
      </c>
      <c r="L54" s="88">
        <v>67.325091999999998</v>
      </c>
      <c r="M54" s="89">
        <v>69.866492000000008</v>
      </c>
      <c r="N54" s="88">
        <v>69.866492000000008</v>
      </c>
      <c r="O54" s="88">
        <v>69.866492000000008</v>
      </c>
      <c r="P54" s="90">
        <v>227.59415999999999</v>
      </c>
      <c r="Q54" s="162">
        <f t="shared" ref="Q54" si="13">SUM(E54:P54)</f>
        <v>838.09765200000004</v>
      </c>
      <c r="R54" s="87">
        <v>-104.80000000000001</v>
      </c>
      <c r="S54" s="88">
        <v>104.80000000000001</v>
      </c>
      <c r="T54" s="88">
        <v>104.80000000000001</v>
      </c>
      <c r="U54" s="88">
        <v>104.80000000000001</v>
      </c>
      <c r="V54" s="88">
        <v>104.80000000000001</v>
      </c>
      <c r="W54" s="88">
        <v>104.80000000000001</v>
      </c>
      <c r="X54" s="88">
        <v>104.80000000000001</v>
      </c>
      <c r="Y54" s="88">
        <v>104.80000000000001</v>
      </c>
      <c r="Z54" s="88">
        <v>104.80000000000001</v>
      </c>
      <c r="AA54" s="88">
        <v>104.80000000000001</v>
      </c>
      <c r="AB54" s="88">
        <v>104.80000000000001</v>
      </c>
      <c r="AC54" s="88">
        <v>157.20000000000002</v>
      </c>
      <c r="AD54" s="91">
        <f t="shared" ref="AD54" si="14">SUM(R54:AC54)</f>
        <v>1100.3999999999999</v>
      </c>
      <c r="AF54" s="218"/>
      <c r="AG54" s="218"/>
    </row>
    <row r="55" spans="1:33" ht="13.5" thickBot="1" x14ac:dyDescent="0.35">
      <c r="A55" s="104" t="s">
        <v>46</v>
      </c>
      <c r="B55" s="158"/>
      <c r="C55" s="197"/>
      <c r="D55" s="146">
        <f t="shared" ref="D55:AD55" si="15">+SUBTOTAL(9,D54:D54)</f>
        <v>1938.497652</v>
      </c>
      <c r="E55" s="186">
        <f t="shared" si="15"/>
        <v>-110.27842000000001</v>
      </c>
      <c r="F55" s="187">
        <f t="shared" si="15"/>
        <v>107.34035200000001</v>
      </c>
      <c r="G55" s="187">
        <f t="shared" si="15"/>
        <v>84.996992000000006</v>
      </c>
      <c r="H55" s="187">
        <f t="shared" si="15"/>
        <v>62.88</v>
      </c>
      <c r="I55" s="147">
        <f t="shared" si="15"/>
        <v>62.88</v>
      </c>
      <c r="J55" s="147">
        <f t="shared" si="15"/>
        <v>62.88</v>
      </c>
      <c r="K55" s="147">
        <f t="shared" si="15"/>
        <v>62.88</v>
      </c>
      <c r="L55" s="147">
        <f t="shared" si="15"/>
        <v>67.325091999999998</v>
      </c>
      <c r="M55" s="147">
        <f t="shared" si="15"/>
        <v>69.866492000000008</v>
      </c>
      <c r="N55" s="147">
        <f t="shared" si="15"/>
        <v>69.866492000000008</v>
      </c>
      <c r="O55" s="147">
        <f t="shared" si="15"/>
        <v>69.866492000000008</v>
      </c>
      <c r="P55" s="188">
        <f t="shared" si="15"/>
        <v>227.59415999999999</v>
      </c>
      <c r="Q55" s="32">
        <f t="shared" si="15"/>
        <v>838.09765200000004</v>
      </c>
      <c r="R55" s="148">
        <f t="shared" si="15"/>
        <v>-104.80000000000001</v>
      </c>
      <c r="S55" s="147">
        <f t="shared" si="15"/>
        <v>104.80000000000001</v>
      </c>
      <c r="T55" s="147">
        <f t="shared" si="15"/>
        <v>104.80000000000001</v>
      </c>
      <c r="U55" s="147">
        <f t="shared" si="15"/>
        <v>104.80000000000001</v>
      </c>
      <c r="V55" s="147">
        <f t="shared" si="15"/>
        <v>104.80000000000001</v>
      </c>
      <c r="W55" s="147">
        <f t="shared" si="15"/>
        <v>104.80000000000001</v>
      </c>
      <c r="X55" s="147">
        <f t="shared" si="15"/>
        <v>104.80000000000001</v>
      </c>
      <c r="Y55" s="147">
        <f t="shared" si="15"/>
        <v>104.80000000000001</v>
      </c>
      <c r="Z55" s="188">
        <f t="shared" si="15"/>
        <v>104.80000000000001</v>
      </c>
      <c r="AA55" s="147">
        <f t="shared" si="15"/>
        <v>104.80000000000001</v>
      </c>
      <c r="AB55" s="148">
        <f t="shared" si="15"/>
        <v>104.80000000000001</v>
      </c>
      <c r="AC55" s="148">
        <f t="shared" si="15"/>
        <v>157.20000000000002</v>
      </c>
      <c r="AD55" s="189">
        <f t="shared" si="15"/>
        <v>1100.3999999999999</v>
      </c>
    </row>
    <row r="56" spans="1:33" x14ac:dyDescent="0.3">
      <c r="A56" s="20"/>
      <c r="D56" s="160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21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</row>
    <row r="57" spans="1:33" ht="13.5" thickBot="1" x14ac:dyDescent="0.35">
      <c r="A57" s="190">
        <v>7546</v>
      </c>
      <c r="B57" s="20" t="s">
        <v>47</v>
      </c>
      <c r="D57" s="119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22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20"/>
    </row>
    <row r="58" spans="1:33" x14ac:dyDescent="0.3">
      <c r="A58" s="191">
        <v>801648460</v>
      </c>
      <c r="B58" s="161" t="s">
        <v>48</v>
      </c>
      <c r="C58" s="92">
        <v>44805</v>
      </c>
      <c r="D58" s="151">
        <f t="shared" ref="D58:D67" si="16">+Q58+AD58</f>
        <v>254</v>
      </c>
      <c r="E58" s="87">
        <v>16.524999999999999</v>
      </c>
      <c r="F58" s="88">
        <v>4.2320000000000002</v>
      </c>
      <c r="G58" s="88">
        <v>6.173</v>
      </c>
      <c r="H58" s="88">
        <v>25</v>
      </c>
      <c r="I58" s="88">
        <v>25</v>
      </c>
      <c r="J58" s="88">
        <v>25</v>
      </c>
      <c r="K58" s="88">
        <v>25</v>
      </c>
      <c r="L58" s="88">
        <v>25</v>
      </c>
      <c r="M58" s="89">
        <v>25</v>
      </c>
      <c r="N58" s="88">
        <v>20</v>
      </c>
      <c r="O58" s="88">
        <v>33</v>
      </c>
      <c r="P58" s="90">
        <v>24.07</v>
      </c>
      <c r="Q58" s="162">
        <f t="shared" ref="Q58:Q67" si="17">SUM(E58:P58)</f>
        <v>254</v>
      </c>
      <c r="R58" s="87">
        <v>0</v>
      </c>
      <c r="S58" s="88">
        <v>0</v>
      </c>
      <c r="T58" s="88">
        <v>0</v>
      </c>
      <c r="U58" s="88">
        <v>0</v>
      </c>
      <c r="V58" s="88">
        <v>0</v>
      </c>
      <c r="W58" s="88">
        <v>0</v>
      </c>
      <c r="X58" s="88">
        <v>0</v>
      </c>
      <c r="Y58" s="88">
        <v>0</v>
      </c>
      <c r="Z58" s="88">
        <v>0</v>
      </c>
      <c r="AA58" s="88">
        <v>0</v>
      </c>
      <c r="AB58" s="88">
        <v>0</v>
      </c>
      <c r="AC58" s="88">
        <v>0</v>
      </c>
      <c r="AD58" s="91">
        <f t="shared" ref="AD58:AD67" si="18">SUM(R58:AC58)</f>
        <v>0</v>
      </c>
      <c r="AF58" s="218"/>
      <c r="AG58" s="218"/>
    </row>
    <row r="59" spans="1:33" x14ac:dyDescent="0.3">
      <c r="A59" s="192">
        <v>901056467</v>
      </c>
      <c r="B59" s="164" t="s">
        <v>49</v>
      </c>
      <c r="C59" s="194">
        <v>45078</v>
      </c>
      <c r="D59" s="165">
        <f t="shared" si="16"/>
        <v>6778</v>
      </c>
      <c r="E59" s="166">
        <v>160.346</v>
      </c>
      <c r="F59" s="167">
        <v>229.40100000000001</v>
      </c>
      <c r="G59" s="167">
        <v>95.397999999999996</v>
      </c>
      <c r="H59" s="167">
        <v>446</v>
      </c>
      <c r="I59" s="167">
        <v>617</v>
      </c>
      <c r="J59" s="167">
        <v>192</v>
      </c>
      <c r="K59" s="167">
        <v>196</v>
      </c>
      <c r="L59" s="167">
        <v>195</v>
      </c>
      <c r="M59" s="168">
        <v>195</v>
      </c>
      <c r="N59" s="167">
        <v>195</v>
      </c>
      <c r="O59" s="144">
        <v>269</v>
      </c>
      <c r="P59" s="169">
        <v>931.85500000000002</v>
      </c>
      <c r="Q59" s="170">
        <f t="shared" si="17"/>
        <v>3722</v>
      </c>
      <c r="R59" s="167">
        <v>300</v>
      </c>
      <c r="S59" s="167">
        <v>300</v>
      </c>
      <c r="T59" s="167">
        <v>300</v>
      </c>
      <c r="U59" s="167">
        <v>300</v>
      </c>
      <c r="V59" s="167">
        <v>300</v>
      </c>
      <c r="W59" s="167">
        <v>500</v>
      </c>
      <c r="X59" s="167">
        <v>500</v>
      </c>
      <c r="Y59" s="167">
        <v>300</v>
      </c>
      <c r="Z59" s="167">
        <v>100</v>
      </c>
      <c r="AA59" s="167">
        <v>100</v>
      </c>
      <c r="AB59" s="171">
        <v>50</v>
      </c>
      <c r="AC59" s="167">
        <v>6</v>
      </c>
      <c r="AD59" s="193">
        <f t="shared" si="18"/>
        <v>3056</v>
      </c>
      <c r="AF59" s="218"/>
      <c r="AG59" s="218"/>
    </row>
    <row r="60" spans="1:33" x14ac:dyDescent="0.3">
      <c r="A60" s="192">
        <v>901056468</v>
      </c>
      <c r="B60" s="164" t="s">
        <v>50</v>
      </c>
      <c r="C60" s="194">
        <v>45078</v>
      </c>
      <c r="D60" s="165">
        <f t="shared" si="16"/>
        <v>5713</v>
      </c>
      <c r="E60" s="166">
        <v>229.28899999999999</v>
      </c>
      <c r="F60" s="167">
        <v>781.02099999999996</v>
      </c>
      <c r="G60" s="167">
        <v>635.34699999999998</v>
      </c>
      <c r="H60" s="167">
        <v>406</v>
      </c>
      <c r="I60" s="167">
        <v>466</v>
      </c>
      <c r="J60" s="167">
        <v>277</v>
      </c>
      <c r="K60" s="167">
        <v>53</v>
      </c>
      <c r="L60" s="167">
        <v>53</v>
      </c>
      <c r="M60" s="168">
        <v>53</v>
      </c>
      <c r="N60" s="167">
        <v>53</v>
      </c>
      <c r="O60" s="144">
        <v>162.84</v>
      </c>
      <c r="P60" s="169">
        <v>336.50299999999999</v>
      </c>
      <c r="Q60" s="170">
        <f t="shared" si="17"/>
        <v>3506.0000000000005</v>
      </c>
      <c r="R60" s="167">
        <v>100</v>
      </c>
      <c r="S60" s="167">
        <v>150</v>
      </c>
      <c r="T60" s="167">
        <v>150</v>
      </c>
      <c r="U60" s="167">
        <v>200</v>
      </c>
      <c r="V60" s="167">
        <v>200</v>
      </c>
      <c r="W60" s="167">
        <v>200</v>
      </c>
      <c r="X60" s="167">
        <v>300</v>
      </c>
      <c r="Y60" s="167">
        <v>300</v>
      </c>
      <c r="Z60" s="167">
        <v>300</v>
      </c>
      <c r="AA60" s="167">
        <v>150</v>
      </c>
      <c r="AB60" s="167">
        <v>100</v>
      </c>
      <c r="AC60" s="167">
        <v>57</v>
      </c>
      <c r="AD60" s="193">
        <f t="shared" si="18"/>
        <v>2207</v>
      </c>
      <c r="AF60" s="218"/>
      <c r="AG60" s="218"/>
    </row>
    <row r="61" spans="1:33" x14ac:dyDescent="0.3">
      <c r="A61" s="192">
        <v>901490550</v>
      </c>
      <c r="B61" s="164" t="s">
        <v>51</v>
      </c>
      <c r="C61" s="194">
        <v>44713</v>
      </c>
      <c r="D61" s="165">
        <f t="shared" si="16"/>
        <v>6967</v>
      </c>
      <c r="E61" s="166">
        <v>-274.52300000000002</v>
      </c>
      <c r="F61" s="167">
        <v>1030.4929999999999</v>
      </c>
      <c r="G61" s="167">
        <v>484.495</v>
      </c>
      <c r="H61" s="167">
        <v>612</v>
      </c>
      <c r="I61" s="167">
        <v>570</v>
      </c>
      <c r="J61" s="167">
        <v>793</v>
      </c>
      <c r="K61" s="167">
        <v>366</v>
      </c>
      <c r="L61" s="167">
        <v>77</v>
      </c>
      <c r="M61" s="168">
        <v>66</v>
      </c>
      <c r="N61" s="167">
        <v>88</v>
      </c>
      <c r="O61" s="144">
        <v>120</v>
      </c>
      <c r="P61" s="169">
        <v>680.53499999999997</v>
      </c>
      <c r="Q61" s="170">
        <f t="shared" si="17"/>
        <v>4613</v>
      </c>
      <c r="R61" s="167">
        <v>100</v>
      </c>
      <c r="S61" s="167">
        <v>100</v>
      </c>
      <c r="T61" s="167">
        <v>150</v>
      </c>
      <c r="U61" s="167">
        <v>200</v>
      </c>
      <c r="V61" s="167">
        <v>250</v>
      </c>
      <c r="W61" s="167">
        <v>300</v>
      </c>
      <c r="X61" s="167">
        <v>300</v>
      </c>
      <c r="Y61" s="167">
        <v>300</v>
      </c>
      <c r="Z61" s="171">
        <v>300</v>
      </c>
      <c r="AA61" s="171">
        <v>150</v>
      </c>
      <c r="AB61" s="171">
        <v>150</v>
      </c>
      <c r="AC61" s="195">
        <v>54</v>
      </c>
      <c r="AD61" s="193">
        <f t="shared" si="18"/>
        <v>2354</v>
      </c>
      <c r="AF61" s="218"/>
      <c r="AG61" s="218"/>
    </row>
    <row r="62" spans="1:33" x14ac:dyDescent="0.3">
      <c r="A62" s="192">
        <v>901624163</v>
      </c>
      <c r="B62" s="164" t="s">
        <v>52</v>
      </c>
      <c r="C62" s="194">
        <v>45078</v>
      </c>
      <c r="D62" s="165">
        <f t="shared" si="16"/>
        <v>7909</v>
      </c>
      <c r="E62" s="166">
        <v>-1196.915</v>
      </c>
      <c r="F62" s="167">
        <v>2245.0360000000001</v>
      </c>
      <c r="G62" s="167">
        <v>94.674999999999997</v>
      </c>
      <c r="H62" s="167">
        <v>344</v>
      </c>
      <c r="I62" s="167">
        <v>630</v>
      </c>
      <c r="J62" s="167">
        <v>719</v>
      </c>
      <c r="K62" s="167">
        <v>341</v>
      </c>
      <c r="L62" s="167">
        <v>242</v>
      </c>
      <c r="M62" s="168">
        <v>474</v>
      </c>
      <c r="N62" s="167">
        <v>155</v>
      </c>
      <c r="O62" s="144">
        <v>167</v>
      </c>
      <c r="P62" s="169">
        <v>1113.204</v>
      </c>
      <c r="Q62" s="170">
        <f t="shared" si="17"/>
        <v>5328</v>
      </c>
      <c r="R62" s="167">
        <v>100</v>
      </c>
      <c r="S62" s="167">
        <v>150</v>
      </c>
      <c r="T62" s="167">
        <v>200</v>
      </c>
      <c r="U62" s="167">
        <v>200</v>
      </c>
      <c r="V62" s="167">
        <v>300</v>
      </c>
      <c r="W62" s="167">
        <v>500</v>
      </c>
      <c r="X62" s="167">
        <v>400</v>
      </c>
      <c r="Y62" s="167">
        <v>300</v>
      </c>
      <c r="Z62" s="167">
        <v>200</v>
      </c>
      <c r="AA62" s="167">
        <v>100</v>
      </c>
      <c r="AB62" s="171">
        <v>76</v>
      </c>
      <c r="AC62" s="167">
        <v>55</v>
      </c>
      <c r="AD62" s="193">
        <f t="shared" si="18"/>
        <v>2581</v>
      </c>
      <c r="AF62" s="218"/>
      <c r="AG62" s="218"/>
    </row>
    <row r="63" spans="1:33" x14ac:dyDescent="0.3">
      <c r="A63" s="192">
        <v>901826564</v>
      </c>
      <c r="B63" s="164" t="s">
        <v>53</v>
      </c>
      <c r="C63" s="194">
        <v>44713</v>
      </c>
      <c r="D63" s="165">
        <f t="shared" si="16"/>
        <v>7165</v>
      </c>
      <c r="E63" s="166">
        <v>-860.12699999999995</v>
      </c>
      <c r="F63" s="167">
        <v>2341.4479999999999</v>
      </c>
      <c r="G63" s="167">
        <v>135.81200000000001</v>
      </c>
      <c r="H63" s="167">
        <v>288</v>
      </c>
      <c r="I63" s="167">
        <v>269</v>
      </c>
      <c r="J63" s="167">
        <v>599</v>
      </c>
      <c r="K63" s="167">
        <v>367</v>
      </c>
      <c r="L63" s="167">
        <v>397</v>
      </c>
      <c r="M63" s="168">
        <v>148</v>
      </c>
      <c r="N63" s="167">
        <v>146</v>
      </c>
      <c r="O63" s="144">
        <v>528</v>
      </c>
      <c r="P63" s="169">
        <v>1010.867</v>
      </c>
      <c r="Q63" s="170">
        <f t="shared" si="17"/>
        <v>5370</v>
      </c>
      <c r="R63" s="167">
        <v>50</v>
      </c>
      <c r="S63" s="167">
        <v>150</v>
      </c>
      <c r="T63" s="167">
        <v>150</v>
      </c>
      <c r="U63" s="167">
        <v>150</v>
      </c>
      <c r="V63" s="167">
        <v>150</v>
      </c>
      <c r="W63" s="167">
        <v>200</v>
      </c>
      <c r="X63" s="167">
        <v>300</v>
      </c>
      <c r="Y63" s="167">
        <v>300</v>
      </c>
      <c r="Z63" s="167">
        <v>200</v>
      </c>
      <c r="AA63" s="167">
        <v>50</v>
      </c>
      <c r="AB63" s="167">
        <v>50</v>
      </c>
      <c r="AC63" s="169">
        <v>45</v>
      </c>
      <c r="AD63" s="193">
        <f t="shared" si="18"/>
        <v>1795</v>
      </c>
      <c r="AF63" s="218"/>
      <c r="AG63" s="218"/>
    </row>
    <row r="64" spans="1:33" x14ac:dyDescent="0.3">
      <c r="A64" s="192" t="s">
        <v>54</v>
      </c>
      <c r="B64" s="164" t="s">
        <v>55</v>
      </c>
      <c r="C64" s="194">
        <v>44531</v>
      </c>
      <c r="D64" s="165">
        <f t="shared" si="16"/>
        <v>2104</v>
      </c>
      <c r="E64" s="166">
        <v>14.635</v>
      </c>
      <c r="F64" s="167">
        <v>213.33699999999999</v>
      </c>
      <c r="G64" s="167">
        <v>50.26</v>
      </c>
      <c r="H64" s="167">
        <v>64</v>
      </c>
      <c r="I64" s="167">
        <v>64</v>
      </c>
      <c r="J64" s="167">
        <v>53</v>
      </c>
      <c r="K64" s="167">
        <v>53</v>
      </c>
      <c r="L64" s="167">
        <v>479</v>
      </c>
      <c r="M64" s="168">
        <v>187</v>
      </c>
      <c r="N64" s="167">
        <v>186</v>
      </c>
      <c r="O64" s="144">
        <v>31</v>
      </c>
      <c r="P64" s="169">
        <v>163.768</v>
      </c>
      <c r="Q64" s="170">
        <f t="shared" si="17"/>
        <v>1559</v>
      </c>
      <c r="R64" s="167">
        <v>40</v>
      </c>
      <c r="S64" s="167">
        <v>40</v>
      </c>
      <c r="T64" s="167">
        <v>40</v>
      </c>
      <c r="U64" s="167">
        <v>40</v>
      </c>
      <c r="V64" s="167">
        <v>100</v>
      </c>
      <c r="W64" s="167">
        <v>100</v>
      </c>
      <c r="X64" s="167">
        <v>40</v>
      </c>
      <c r="Y64" s="167">
        <v>30</v>
      </c>
      <c r="Z64" s="167">
        <v>30</v>
      </c>
      <c r="AA64" s="167">
        <v>30</v>
      </c>
      <c r="AB64" s="167">
        <v>30</v>
      </c>
      <c r="AC64" s="167">
        <v>25</v>
      </c>
      <c r="AD64" s="193">
        <f t="shared" si="18"/>
        <v>545</v>
      </c>
      <c r="AF64" s="218"/>
      <c r="AG64" s="218"/>
    </row>
    <row r="65" spans="1:33" x14ac:dyDescent="0.3">
      <c r="A65" s="192">
        <v>901904772</v>
      </c>
      <c r="B65" s="164" t="s">
        <v>56</v>
      </c>
      <c r="C65" s="194">
        <v>44713</v>
      </c>
      <c r="D65" s="165">
        <f t="shared" si="16"/>
        <v>5696</v>
      </c>
      <c r="E65" s="166">
        <v>-76.108999999999995</v>
      </c>
      <c r="F65" s="167">
        <v>824.952</v>
      </c>
      <c r="G65" s="167">
        <v>1001.303</v>
      </c>
      <c r="H65" s="167">
        <v>147</v>
      </c>
      <c r="I65" s="167">
        <v>153</v>
      </c>
      <c r="J65" s="167">
        <v>-100</v>
      </c>
      <c r="K65" s="167">
        <v>849</v>
      </c>
      <c r="L65" s="167">
        <v>211</v>
      </c>
      <c r="M65" s="168">
        <v>557</v>
      </c>
      <c r="N65" s="167">
        <v>110</v>
      </c>
      <c r="O65" s="144">
        <v>131</v>
      </c>
      <c r="P65" s="169">
        <v>1359.854</v>
      </c>
      <c r="Q65" s="170">
        <f t="shared" si="17"/>
        <v>5168</v>
      </c>
      <c r="R65" s="167">
        <v>20</v>
      </c>
      <c r="S65" s="167">
        <v>20</v>
      </c>
      <c r="T65" s="167">
        <v>20</v>
      </c>
      <c r="U65" s="167">
        <v>50</v>
      </c>
      <c r="V65" s="167">
        <v>50</v>
      </c>
      <c r="W65" s="167">
        <v>100</v>
      </c>
      <c r="X65" s="167">
        <v>100</v>
      </c>
      <c r="Y65" s="167">
        <v>100</v>
      </c>
      <c r="Z65" s="171">
        <v>20</v>
      </c>
      <c r="AA65" s="171">
        <v>20</v>
      </c>
      <c r="AB65" s="171">
        <v>20</v>
      </c>
      <c r="AC65" s="195">
        <v>8</v>
      </c>
      <c r="AD65" s="193">
        <f t="shared" si="18"/>
        <v>528</v>
      </c>
      <c r="AF65" s="218"/>
      <c r="AG65" s="218"/>
    </row>
    <row r="66" spans="1:33" x14ac:dyDescent="0.3">
      <c r="A66" s="192">
        <v>901904773</v>
      </c>
      <c r="B66" s="164" t="s">
        <v>57</v>
      </c>
      <c r="C66" s="194">
        <v>44713</v>
      </c>
      <c r="D66" s="165">
        <f t="shared" si="16"/>
        <v>1035</v>
      </c>
      <c r="E66" s="166">
        <v>11.927</v>
      </c>
      <c r="F66" s="167">
        <v>31.373999999999999</v>
      </c>
      <c r="G66" s="167">
        <v>41.947000000000003</v>
      </c>
      <c r="H66" s="167">
        <v>10</v>
      </c>
      <c r="I66" s="167">
        <v>11</v>
      </c>
      <c r="J66" s="167">
        <v>10</v>
      </c>
      <c r="K66" s="167">
        <v>10</v>
      </c>
      <c r="L66" s="167">
        <v>10</v>
      </c>
      <c r="M66" s="168">
        <v>10</v>
      </c>
      <c r="N66" s="167">
        <v>90</v>
      </c>
      <c r="O66" s="144">
        <v>15</v>
      </c>
      <c r="P66" s="169">
        <v>702.75199999999995</v>
      </c>
      <c r="Q66" s="170">
        <f t="shared" si="17"/>
        <v>954</v>
      </c>
      <c r="R66" s="167">
        <v>10</v>
      </c>
      <c r="S66" s="167">
        <v>10</v>
      </c>
      <c r="T66" s="167">
        <v>20</v>
      </c>
      <c r="U66" s="167">
        <v>30</v>
      </c>
      <c r="V66" s="167">
        <v>2</v>
      </c>
      <c r="W66" s="167">
        <v>1</v>
      </c>
      <c r="X66" s="167">
        <v>1</v>
      </c>
      <c r="Y66" s="167">
        <v>1</v>
      </c>
      <c r="Z66" s="167">
        <v>2</v>
      </c>
      <c r="AA66" s="167">
        <v>2</v>
      </c>
      <c r="AB66" s="171">
        <v>1</v>
      </c>
      <c r="AC66" s="167">
        <v>1</v>
      </c>
      <c r="AD66" s="193">
        <f t="shared" si="18"/>
        <v>81</v>
      </c>
      <c r="AF66" s="218"/>
      <c r="AG66" s="218"/>
    </row>
    <row r="67" spans="1:33" ht="13.5" thickBot="1" x14ac:dyDescent="0.35">
      <c r="A67" s="198">
        <v>901904774</v>
      </c>
      <c r="B67" s="174" t="s">
        <v>58</v>
      </c>
      <c r="C67" s="173">
        <v>45078</v>
      </c>
      <c r="D67" s="175">
        <f t="shared" si="16"/>
        <v>2848</v>
      </c>
      <c r="E67" s="96">
        <v>8.2530000000000001</v>
      </c>
      <c r="F67" s="97">
        <v>114.443</v>
      </c>
      <c r="G67" s="97">
        <v>37.682000000000002</v>
      </c>
      <c r="H67" s="97">
        <v>97</v>
      </c>
      <c r="I67" s="97">
        <v>102</v>
      </c>
      <c r="J67" s="97">
        <v>241</v>
      </c>
      <c r="K67" s="97">
        <v>109</v>
      </c>
      <c r="L67" s="97">
        <v>425</v>
      </c>
      <c r="M67" s="98">
        <v>141</v>
      </c>
      <c r="N67" s="97">
        <v>91</v>
      </c>
      <c r="O67" s="196">
        <v>157.9</v>
      </c>
      <c r="P67" s="99">
        <v>1150.722</v>
      </c>
      <c r="Q67" s="170">
        <f t="shared" si="17"/>
        <v>2675</v>
      </c>
      <c r="R67" s="97">
        <v>10</v>
      </c>
      <c r="S67" s="97">
        <v>10</v>
      </c>
      <c r="T67" s="97">
        <v>50</v>
      </c>
      <c r="U67" s="97">
        <v>50</v>
      </c>
      <c r="V67" s="97">
        <v>30</v>
      </c>
      <c r="W67" s="97">
        <v>3</v>
      </c>
      <c r="X67" s="97">
        <v>3</v>
      </c>
      <c r="Y67" s="97">
        <v>3</v>
      </c>
      <c r="Z67" s="98">
        <v>4</v>
      </c>
      <c r="AA67" s="97">
        <v>4</v>
      </c>
      <c r="AB67" s="97">
        <v>3</v>
      </c>
      <c r="AC67" s="99">
        <v>3</v>
      </c>
      <c r="AD67" s="176">
        <f t="shared" si="18"/>
        <v>173</v>
      </c>
      <c r="AF67" s="218"/>
      <c r="AG67" s="218"/>
    </row>
    <row r="68" spans="1:33" ht="13.5" thickBot="1" x14ac:dyDescent="0.35">
      <c r="A68" s="104" t="s">
        <v>59</v>
      </c>
      <c r="B68" s="158"/>
      <c r="C68" s="197"/>
      <c r="D68" s="186">
        <f t="shared" ref="D68:AD68" si="19">+SUBTOTAL(9,D58:D67)</f>
        <v>46469</v>
      </c>
      <c r="E68" s="186">
        <f t="shared" si="19"/>
        <v>-1966.6990000000001</v>
      </c>
      <c r="F68" s="187">
        <f t="shared" si="19"/>
        <v>7815.7369999999992</v>
      </c>
      <c r="G68" s="187">
        <f t="shared" si="19"/>
        <v>2583.0920000000001</v>
      </c>
      <c r="H68" s="187">
        <f t="shared" si="19"/>
        <v>2439</v>
      </c>
      <c r="I68" s="147">
        <f t="shared" si="19"/>
        <v>2907</v>
      </c>
      <c r="J68" s="147">
        <f t="shared" si="19"/>
        <v>2809</v>
      </c>
      <c r="K68" s="147">
        <f t="shared" si="19"/>
        <v>2369</v>
      </c>
      <c r="L68" s="147">
        <f t="shared" si="19"/>
        <v>2114</v>
      </c>
      <c r="M68" s="147">
        <f t="shared" si="19"/>
        <v>1856</v>
      </c>
      <c r="N68" s="147">
        <f t="shared" si="19"/>
        <v>1134</v>
      </c>
      <c r="O68" s="147">
        <f t="shared" si="19"/>
        <v>1614.7400000000002</v>
      </c>
      <c r="P68" s="188">
        <f t="shared" si="19"/>
        <v>7474.130000000001</v>
      </c>
      <c r="Q68" s="32">
        <f t="shared" si="19"/>
        <v>33149</v>
      </c>
      <c r="R68" s="148">
        <f t="shared" si="19"/>
        <v>730</v>
      </c>
      <c r="S68" s="147">
        <f t="shared" si="19"/>
        <v>930</v>
      </c>
      <c r="T68" s="147">
        <f t="shared" si="19"/>
        <v>1080</v>
      </c>
      <c r="U68" s="147">
        <f t="shared" si="19"/>
        <v>1220</v>
      </c>
      <c r="V68" s="147">
        <f t="shared" si="19"/>
        <v>1382</v>
      </c>
      <c r="W68" s="147">
        <f t="shared" si="19"/>
        <v>1904</v>
      </c>
      <c r="X68" s="147">
        <f t="shared" si="19"/>
        <v>1944</v>
      </c>
      <c r="Y68" s="147">
        <f t="shared" si="19"/>
        <v>1634</v>
      </c>
      <c r="Z68" s="188">
        <f t="shared" si="19"/>
        <v>1156</v>
      </c>
      <c r="AA68" s="147">
        <f t="shared" si="19"/>
        <v>606</v>
      </c>
      <c r="AB68" s="148">
        <f t="shared" si="19"/>
        <v>480</v>
      </c>
      <c r="AC68" s="148">
        <f t="shared" si="19"/>
        <v>254</v>
      </c>
      <c r="AD68" s="189">
        <f t="shared" si="19"/>
        <v>13320</v>
      </c>
    </row>
    <row r="69" spans="1:33" x14ac:dyDescent="0.3">
      <c r="A69" s="20"/>
      <c r="D69" s="160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99"/>
      <c r="Q69" s="21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</row>
    <row r="70" spans="1:33" ht="13.5" thickBot="1" x14ac:dyDescent="0.35">
      <c r="A70" s="200">
        <v>7555</v>
      </c>
      <c r="B70" s="49" t="s">
        <v>60</v>
      </c>
      <c r="C70" s="121"/>
      <c r="D70" s="119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51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</row>
    <row r="71" spans="1:33" x14ac:dyDescent="0.3">
      <c r="A71" s="192">
        <v>900959223</v>
      </c>
      <c r="B71" s="164" t="s">
        <v>61</v>
      </c>
      <c r="C71" s="92">
        <v>43830</v>
      </c>
      <c r="D71" s="165">
        <f t="shared" ref="D71:D77" si="20">+Q71+AD71</f>
        <v>1.5516291999999998</v>
      </c>
      <c r="E71" s="166">
        <v>0.4637636</v>
      </c>
      <c r="F71" s="167">
        <v>0.25116299999999997</v>
      </c>
      <c r="G71" s="167">
        <v>0.83619519999999992</v>
      </c>
      <c r="H71" s="166">
        <v>0</v>
      </c>
      <c r="I71" s="166">
        <v>0</v>
      </c>
      <c r="J71" s="166">
        <v>0</v>
      </c>
      <c r="K71" s="166">
        <v>0</v>
      </c>
      <c r="L71" s="166">
        <v>0</v>
      </c>
      <c r="M71" s="166">
        <v>0</v>
      </c>
      <c r="N71" s="166">
        <v>0</v>
      </c>
      <c r="O71" s="171">
        <v>0</v>
      </c>
      <c r="P71" s="166">
        <v>5.0739999999999997E-4</v>
      </c>
      <c r="Q71" s="201">
        <f t="shared" ref="Q71:Q77" si="21">SUM(E71:P71)</f>
        <v>1.5516291999999998</v>
      </c>
      <c r="R71" s="167">
        <v>0</v>
      </c>
      <c r="S71" s="167">
        <v>0</v>
      </c>
      <c r="T71" s="167">
        <v>0</v>
      </c>
      <c r="U71" s="167">
        <v>0</v>
      </c>
      <c r="V71" s="167">
        <v>0</v>
      </c>
      <c r="W71" s="167">
        <v>0</v>
      </c>
      <c r="X71" s="167">
        <v>0</v>
      </c>
      <c r="Y71" s="167">
        <v>0</v>
      </c>
      <c r="Z71" s="167">
        <v>0</v>
      </c>
      <c r="AA71" s="167">
        <v>0</v>
      </c>
      <c r="AB71" s="167">
        <v>0</v>
      </c>
      <c r="AC71" s="167">
        <v>0</v>
      </c>
      <c r="AD71" s="193">
        <f t="shared" ref="AD71:AD77" si="22">SUM(R71:AC71)</f>
        <v>0</v>
      </c>
      <c r="AF71" s="218"/>
      <c r="AG71" s="218"/>
    </row>
    <row r="72" spans="1:33" x14ac:dyDescent="0.3">
      <c r="A72" s="192">
        <v>901197441</v>
      </c>
      <c r="B72" s="164" t="s">
        <v>62</v>
      </c>
      <c r="C72" s="173">
        <v>44006</v>
      </c>
      <c r="D72" s="165">
        <f t="shared" si="20"/>
        <v>1.2789999999999999</v>
      </c>
      <c r="E72" s="166">
        <v>0</v>
      </c>
      <c r="F72" s="167">
        <v>0</v>
      </c>
      <c r="G72" s="167">
        <v>1.2789999999999999</v>
      </c>
      <c r="H72" s="167">
        <v>0</v>
      </c>
      <c r="I72" s="167">
        <v>0</v>
      </c>
      <c r="J72" s="167">
        <v>0</v>
      </c>
      <c r="K72" s="167">
        <v>0</v>
      </c>
      <c r="L72" s="167">
        <v>0</v>
      </c>
      <c r="M72" s="168">
        <v>0</v>
      </c>
      <c r="N72" s="167">
        <v>0</v>
      </c>
      <c r="O72" s="144">
        <v>0</v>
      </c>
      <c r="P72" s="169">
        <v>0</v>
      </c>
      <c r="Q72" s="170">
        <f t="shared" si="21"/>
        <v>1.2789999999999999</v>
      </c>
      <c r="R72" s="167">
        <v>0</v>
      </c>
      <c r="S72" s="167">
        <v>0</v>
      </c>
      <c r="T72" s="167">
        <v>0</v>
      </c>
      <c r="U72" s="167">
        <v>0</v>
      </c>
      <c r="V72" s="167">
        <v>0</v>
      </c>
      <c r="W72" s="167">
        <v>0</v>
      </c>
      <c r="X72" s="167">
        <v>0</v>
      </c>
      <c r="Y72" s="167">
        <v>0</v>
      </c>
      <c r="Z72" s="171">
        <v>0</v>
      </c>
      <c r="AA72" s="171">
        <v>0</v>
      </c>
      <c r="AB72" s="171">
        <v>0</v>
      </c>
      <c r="AC72" s="195">
        <v>0</v>
      </c>
      <c r="AD72" s="193">
        <f t="shared" si="22"/>
        <v>0</v>
      </c>
      <c r="AF72" s="218"/>
      <c r="AG72" s="218"/>
    </row>
    <row r="73" spans="1:33" x14ac:dyDescent="0.3">
      <c r="A73" s="192">
        <v>902124234</v>
      </c>
      <c r="B73" s="164" t="s">
        <v>63</v>
      </c>
      <c r="C73" s="173">
        <v>44718</v>
      </c>
      <c r="D73" s="165">
        <f t="shared" si="20"/>
        <v>52.508000000000003</v>
      </c>
      <c r="E73" s="166">
        <v>3.883</v>
      </c>
      <c r="F73" s="167">
        <v>48.625999999999998</v>
      </c>
      <c r="G73" s="167">
        <v>0</v>
      </c>
      <c r="H73" s="167">
        <v>0</v>
      </c>
      <c r="I73" s="167">
        <v>0</v>
      </c>
      <c r="J73" s="167">
        <v>0</v>
      </c>
      <c r="K73" s="167">
        <v>0</v>
      </c>
      <c r="L73" s="167">
        <v>0</v>
      </c>
      <c r="M73" s="168">
        <v>0</v>
      </c>
      <c r="N73" s="167">
        <v>0</v>
      </c>
      <c r="O73" s="144">
        <v>0</v>
      </c>
      <c r="P73" s="169">
        <v>-1E-3</v>
      </c>
      <c r="Q73" s="170">
        <f t="shared" si="21"/>
        <v>52.508000000000003</v>
      </c>
      <c r="R73" s="167">
        <v>0</v>
      </c>
      <c r="S73" s="167">
        <v>0</v>
      </c>
      <c r="T73" s="167">
        <v>0</v>
      </c>
      <c r="U73" s="167">
        <v>0</v>
      </c>
      <c r="V73" s="167">
        <v>0</v>
      </c>
      <c r="W73" s="167">
        <v>0</v>
      </c>
      <c r="X73" s="167">
        <v>0</v>
      </c>
      <c r="Y73" s="167">
        <v>0</v>
      </c>
      <c r="Z73" s="167">
        <v>0</v>
      </c>
      <c r="AA73" s="167">
        <v>0</v>
      </c>
      <c r="AB73" s="167">
        <v>0</v>
      </c>
      <c r="AC73" s="167">
        <v>0</v>
      </c>
      <c r="AD73" s="193">
        <f t="shared" si="22"/>
        <v>0</v>
      </c>
      <c r="AF73" s="218"/>
      <c r="AG73" s="218"/>
    </row>
    <row r="74" spans="1:33" x14ac:dyDescent="0.3">
      <c r="A74" s="163">
        <v>902124235</v>
      </c>
      <c r="B74" s="164" t="s">
        <v>64</v>
      </c>
      <c r="C74" s="173">
        <v>45149</v>
      </c>
      <c r="D74" s="165">
        <f t="shared" si="20"/>
        <v>904.25300000000004</v>
      </c>
      <c r="E74" s="166">
        <v>45.71</v>
      </c>
      <c r="F74" s="167">
        <v>111.818</v>
      </c>
      <c r="G74" s="167">
        <v>127.286</v>
      </c>
      <c r="H74" s="167">
        <v>38.5</v>
      </c>
      <c r="I74" s="167">
        <v>38.5</v>
      </c>
      <c r="J74" s="167">
        <v>38.5</v>
      </c>
      <c r="K74" s="167">
        <v>38.5</v>
      </c>
      <c r="L74" s="167">
        <v>442.464</v>
      </c>
      <c r="M74" s="168">
        <v>0</v>
      </c>
      <c r="N74" s="167">
        <v>0</v>
      </c>
      <c r="O74" s="144">
        <v>0</v>
      </c>
      <c r="P74" s="169">
        <v>22.975000000000001</v>
      </c>
      <c r="Q74" s="170">
        <f t="shared" si="21"/>
        <v>904.25300000000004</v>
      </c>
      <c r="R74" s="167">
        <v>0</v>
      </c>
      <c r="S74" s="167">
        <v>0</v>
      </c>
      <c r="T74" s="167">
        <v>0</v>
      </c>
      <c r="U74" s="167">
        <v>0</v>
      </c>
      <c r="V74" s="167">
        <v>0</v>
      </c>
      <c r="W74" s="167">
        <v>0</v>
      </c>
      <c r="X74" s="167">
        <v>0</v>
      </c>
      <c r="Y74" s="167">
        <v>0</v>
      </c>
      <c r="Z74" s="167">
        <v>0</v>
      </c>
      <c r="AA74" s="167">
        <v>0</v>
      </c>
      <c r="AB74" s="171">
        <v>0</v>
      </c>
      <c r="AC74" s="167">
        <v>0</v>
      </c>
      <c r="AD74" s="193">
        <f t="shared" si="22"/>
        <v>0</v>
      </c>
      <c r="AF74" s="218"/>
      <c r="AG74" s="218"/>
    </row>
    <row r="75" spans="1:33" x14ac:dyDescent="0.3">
      <c r="A75" s="192">
        <v>902178838</v>
      </c>
      <c r="B75" s="164" t="s">
        <v>65</v>
      </c>
      <c r="C75" s="173">
        <v>44925</v>
      </c>
      <c r="D75" s="165">
        <f t="shared" si="20"/>
        <v>31758.401999999995</v>
      </c>
      <c r="E75" s="166">
        <v>5321.5569999999998</v>
      </c>
      <c r="F75" s="167">
        <v>1831.383</v>
      </c>
      <c r="G75" s="167">
        <v>2203.2280000000001</v>
      </c>
      <c r="H75" s="167">
        <v>3987.6080000000002</v>
      </c>
      <c r="I75" s="167">
        <v>3282.37</v>
      </c>
      <c r="J75" s="167">
        <v>3334.2449999999999</v>
      </c>
      <c r="K75" s="167">
        <v>3605.1010000000001</v>
      </c>
      <c r="L75" s="167">
        <v>2647.299</v>
      </c>
      <c r="M75" s="168">
        <v>1566.502</v>
      </c>
      <c r="N75" s="202">
        <v>604.49599999999998</v>
      </c>
      <c r="O75" s="144">
        <v>604.49599999999998</v>
      </c>
      <c r="P75" s="169">
        <v>1978.8530000000001</v>
      </c>
      <c r="Q75" s="201">
        <f t="shared" si="21"/>
        <v>30967.137999999995</v>
      </c>
      <c r="R75" s="167">
        <v>0</v>
      </c>
      <c r="S75" s="167">
        <v>0</v>
      </c>
      <c r="T75" s="167">
        <v>0</v>
      </c>
      <c r="U75" s="167">
        <v>0</v>
      </c>
      <c r="V75" s="167">
        <v>0</v>
      </c>
      <c r="W75" s="167">
        <v>0</v>
      </c>
      <c r="X75" s="167">
        <v>0</v>
      </c>
      <c r="Y75" s="167">
        <v>0</v>
      </c>
      <c r="Z75" s="168">
        <v>0</v>
      </c>
      <c r="AA75" s="167">
        <v>0</v>
      </c>
      <c r="AB75" s="144">
        <v>0</v>
      </c>
      <c r="AC75" s="169">
        <v>791.26400000000001</v>
      </c>
      <c r="AD75" s="193">
        <f t="shared" si="22"/>
        <v>791.26400000000001</v>
      </c>
      <c r="AF75" s="218"/>
      <c r="AG75" s="218"/>
    </row>
    <row r="76" spans="1:33" x14ac:dyDescent="0.3">
      <c r="A76" s="163">
        <v>902472308</v>
      </c>
      <c r="B76" s="164" t="s">
        <v>66</v>
      </c>
      <c r="C76" s="173">
        <v>44749</v>
      </c>
      <c r="D76" s="165">
        <f t="shared" si="20"/>
        <v>47.811999999999998</v>
      </c>
      <c r="E76" s="166">
        <v>9.0790000000000006</v>
      </c>
      <c r="F76" s="167">
        <v>29.818999999999999</v>
      </c>
      <c r="G76" s="167">
        <v>8.9139999999999997</v>
      </c>
      <c r="H76" s="167">
        <v>0</v>
      </c>
      <c r="I76" s="167">
        <v>0</v>
      </c>
      <c r="J76" s="167">
        <v>0</v>
      </c>
      <c r="K76" s="167">
        <v>0</v>
      </c>
      <c r="L76" s="167">
        <v>0</v>
      </c>
      <c r="M76" s="168">
        <v>0</v>
      </c>
      <c r="N76" s="167">
        <v>0</v>
      </c>
      <c r="O76" s="144">
        <v>0</v>
      </c>
      <c r="P76" s="169">
        <v>0</v>
      </c>
      <c r="Q76" s="201">
        <f t="shared" si="21"/>
        <v>47.811999999999998</v>
      </c>
      <c r="R76" s="167">
        <v>0</v>
      </c>
      <c r="S76" s="167">
        <v>0</v>
      </c>
      <c r="T76" s="167">
        <v>0</v>
      </c>
      <c r="U76" s="167">
        <v>0</v>
      </c>
      <c r="V76" s="167">
        <v>0</v>
      </c>
      <c r="W76" s="167">
        <v>0</v>
      </c>
      <c r="X76" s="167">
        <v>0</v>
      </c>
      <c r="Y76" s="167">
        <v>0</v>
      </c>
      <c r="Z76" s="168">
        <v>0</v>
      </c>
      <c r="AA76" s="167">
        <v>0</v>
      </c>
      <c r="AB76" s="144">
        <v>0</v>
      </c>
      <c r="AC76" s="169">
        <v>0</v>
      </c>
      <c r="AD76" s="193">
        <f t="shared" si="22"/>
        <v>0</v>
      </c>
      <c r="AF76" s="218"/>
      <c r="AG76" s="218"/>
    </row>
    <row r="77" spans="1:33" ht="13.5" thickBot="1" x14ac:dyDescent="0.35">
      <c r="A77" s="163">
        <v>902472309</v>
      </c>
      <c r="B77" s="164" t="s">
        <v>67</v>
      </c>
      <c r="C77" s="217">
        <v>44712</v>
      </c>
      <c r="D77" s="165">
        <f t="shared" si="20"/>
        <v>26.536000000000001</v>
      </c>
      <c r="E77" s="166">
        <v>5.1689999999999996</v>
      </c>
      <c r="F77" s="167">
        <v>9.0120000000000005</v>
      </c>
      <c r="G77" s="167">
        <v>2.544</v>
      </c>
      <c r="H77" s="167">
        <v>0</v>
      </c>
      <c r="I77" s="167">
        <v>0</v>
      </c>
      <c r="J77" s="167">
        <v>0</v>
      </c>
      <c r="K77" s="167">
        <v>0</v>
      </c>
      <c r="L77" s="167">
        <v>0</v>
      </c>
      <c r="M77" s="168">
        <v>0</v>
      </c>
      <c r="N77" s="202">
        <v>0</v>
      </c>
      <c r="O77" s="144">
        <v>0</v>
      </c>
      <c r="P77" s="169">
        <v>9.8109999999999999</v>
      </c>
      <c r="Q77" s="201">
        <f t="shared" si="21"/>
        <v>26.536000000000001</v>
      </c>
      <c r="R77" s="167">
        <v>0</v>
      </c>
      <c r="S77" s="167">
        <v>0</v>
      </c>
      <c r="T77" s="167">
        <v>0</v>
      </c>
      <c r="U77" s="167">
        <v>0</v>
      </c>
      <c r="V77" s="167">
        <v>0</v>
      </c>
      <c r="W77" s="167">
        <v>0</v>
      </c>
      <c r="X77" s="167">
        <v>0</v>
      </c>
      <c r="Y77" s="167">
        <v>0</v>
      </c>
      <c r="Z77" s="168">
        <v>0</v>
      </c>
      <c r="AA77" s="167">
        <v>0</v>
      </c>
      <c r="AB77" s="144">
        <v>0</v>
      </c>
      <c r="AC77" s="169">
        <v>0</v>
      </c>
      <c r="AD77" s="193">
        <f t="shared" si="22"/>
        <v>0</v>
      </c>
      <c r="AF77" s="218"/>
      <c r="AG77" s="218"/>
    </row>
    <row r="78" spans="1:33" ht="13.5" thickBot="1" x14ac:dyDescent="0.35">
      <c r="A78" s="104" t="s">
        <v>68</v>
      </c>
      <c r="B78" s="158"/>
      <c r="C78" s="197"/>
      <c r="D78" s="146">
        <f t="shared" ref="D78:AD78" si="23">+SUBTOTAL(9,D71:D77)</f>
        <v>32792.341629199997</v>
      </c>
      <c r="E78" s="186">
        <f t="shared" si="23"/>
        <v>5385.861763599999</v>
      </c>
      <c r="F78" s="187">
        <f t="shared" si="23"/>
        <v>2030.909163</v>
      </c>
      <c r="G78" s="187">
        <f t="shared" si="23"/>
        <v>2344.0871952000002</v>
      </c>
      <c r="H78" s="187">
        <f t="shared" si="23"/>
        <v>4026.1080000000002</v>
      </c>
      <c r="I78" s="147">
        <f t="shared" si="23"/>
        <v>3320.87</v>
      </c>
      <c r="J78" s="147">
        <f t="shared" si="23"/>
        <v>3372.7449999999999</v>
      </c>
      <c r="K78" s="147">
        <f t="shared" si="23"/>
        <v>3643.6010000000001</v>
      </c>
      <c r="L78" s="147">
        <f t="shared" si="23"/>
        <v>3089.7629999999999</v>
      </c>
      <c r="M78" s="147">
        <f t="shared" si="23"/>
        <v>1566.502</v>
      </c>
      <c r="N78" s="147">
        <f t="shared" si="23"/>
        <v>604.49599999999998</v>
      </c>
      <c r="O78" s="147">
        <f t="shared" si="23"/>
        <v>604.49599999999998</v>
      </c>
      <c r="P78" s="188">
        <f t="shared" si="23"/>
        <v>2011.6385074</v>
      </c>
      <c r="Q78" s="32">
        <f t="shared" si="23"/>
        <v>32001.077629199997</v>
      </c>
      <c r="R78" s="148">
        <f t="shared" si="23"/>
        <v>0</v>
      </c>
      <c r="S78" s="147">
        <f t="shared" si="23"/>
        <v>0</v>
      </c>
      <c r="T78" s="147">
        <f t="shared" si="23"/>
        <v>0</v>
      </c>
      <c r="U78" s="147">
        <f t="shared" si="23"/>
        <v>0</v>
      </c>
      <c r="V78" s="147">
        <f t="shared" si="23"/>
        <v>0</v>
      </c>
      <c r="W78" s="147">
        <f t="shared" si="23"/>
        <v>0</v>
      </c>
      <c r="X78" s="147">
        <f t="shared" si="23"/>
        <v>0</v>
      </c>
      <c r="Y78" s="147">
        <f t="shared" si="23"/>
        <v>0</v>
      </c>
      <c r="Z78" s="188">
        <f t="shared" si="23"/>
        <v>0</v>
      </c>
      <c r="AA78" s="147">
        <f t="shared" si="23"/>
        <v>0</v>
      </c>
      <c r="AB78" s="148">
        <f t="shared" si="23"/>
        <v>0</v>
      </c>
      <c r="AC78" s="148">
        <f t="shared" si="23"/>
        <v>791.26400000000001</v>
      </c>
      <c r="AD78" s="189">
        <f t="shared" si="23"/>
        <v>791.26400000000001</v>
      </c>
    </row>
    <row r="79" spans="1:33" x14ac:dyDescent="0.3">
      <c r="A79" s="20"/>
      <c r="D79" s="160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21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</row>
    <row r="80" spans="1:33" ht="13.5" thickBot="1" x14ac:dyDescent="0.35">
      <c r="A80" s="49">
        <v>5450</v>
      </c>
      <c r="B80" s="49" t="s">
        <v>69</v>
      </c>
      <c r="C80" s="121"/>
      <c r="D80" s="119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51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</row>
    <row r="81" spans="1:33" x14ac:dyDescent="0.3">
      <c r="A81" s="192">
        <v>801979678</v>
      </c>
      <c r="B81" s="164" t="s">
        <v>70</v>
      </c>
      <c r="C81" s="194">
        <v>44926</v>
      </c>
      <c r="D81" s="165">
        <f t="shared" ref="D81:D86" si="24">+Q81+AD81</f>
        <v>46843.462647</v>
      </c>
      <c r="E81" s="166">
        <v>1.4675310000000001</v>
      </c>
      <c r="F81" s="166">
        <v>16.140843</v>
      </c>
      <c r="G81" s="166">
        <v>44.512443000000005</v>
      </c>
      <c r="H81" s="166">
        <v>131.96789999999999</v>
      </c>
      <c r="I81" s="166">
        <v>134.46539999999999</v>
      </c>
      <c r="J81" s="166">
        <v>5068.0269000000008</v>
      </c>
      <c r="K81" s="166">
        <v>5025.4695000000002</v>
      </c>
      <c r="L81" s="166">
        <v>10006.983</v>
      </c>
      <c r="M81" s="166">
        <v>10006.983</v>
      </c>
      <c r="N81" s="166">
        <v>5511.4830000000002</v>
      </c>
      <c r="O81" s="171">
        <v>4884.9801299999999</v>
      </c>
      <c r="P81" s="166">
        <v>6010.9830000000002</v>
      </c>
      <c r="Q81" s="201">
        <f t="shared" ref="Q81:Q86" si="25">SUM(E81:P81)</f>
        <v>46843.462647</v>
      </c>
      <c r="R81" s="167">
        <v>0</v>
      </c>
      <c r="S81" s="167">
        <v>0</v>
      </c>
      <c r="T81" s="167">
        <v>0</v>
      </c>
      <c r="U81" s="167">
        <v>0</v>
      </c>
      <c r="V81" s="167">
        <v>0</v>
      </c>
      <c r="W81" s="167">
        <v>0</v>
      </c>
      <c r="X81" s="167">
        <v>0</v>
      </c>
      <c r="Y81" s="167">
        <v>0</v>
      </c>
      <c r="Z81" s="167">
        <v>0</v>
      </c>
      <c r="AA81" s="167">
        <v>0</v>
      </c>
      <c r="AB81" s="167">
        <v>0</v>
      </c>
      <c r="AC81" s="167">
        <v>0</v>
      </c>
      <c r="AD81" s="193">
        <f t="shared" ref="AD81:AD86" si="26">SUM(R81:AC81)</f>
        <v>0</v>
      </c>
      <c r="AF81" s="218"/>
      <c r="AG81" s="218"/>
    </row>
    <row r="82" spans="1:33" x14ac:dyDescent="0.3">
      <c r="A82" s="192">
        <v>901487150</v>
      </c>
      <c r="B82" s="164" t="s">
        <v>71</v>
      </c>
      <c r="C82" s="194">
        <v>45317</v>
      </c>
      <c r="D82" s="165">
        <f t="shared" si="24"/>
        <v>199.88399999999996</v>
      </c>
      <c r="E82" s="166">
        <v>0</v>
      </c>
      <c r="F82" s="167">
        <v>0</v>
      </c>
      <c r="G82" s="167">
        <v>0</v>
      </c>
      <c r="H82" s="167">
        <v>2.657</v>
      </c>
      <c r="I82" s="167">
        <v>2.657</v>
      </c>
      <c r="J82" s="167">
        <v>2.657</v>
      </c>
      <c r="K82" s="167">
        <v>2.657</v>
      </c>
      <c r="L82" s="167">
        <v>2.657</v>
      </c>
      <c r="M82" s="168">
        <v>2.657</v>
      </c>
      <c r="N82" s="167">
        <v>58.656999999999996</v>
      </c>
      <c r="O82" s="144">
        <v>58.656999999999996</v>
      </c>
      <c r="P82" s="169">
        <v>66.628</v>
      </c>
      <c r="Q82" s="170">
        <f t="shared" si="25"/>
        <v>199.88399999999996</v>
      </c>
      <c r="R82" s="167">
        <v>0</v>
      </c>
      <c r="S82" s="167">
        <v>0</v>
      </c>
      <c r="T82" s="167">
        <v>0</v>
      </c>
      <c r="U82" s="167">
        <v>0</v>
      </c>
      <c r="V82" s="167">
        <v>0</v>
      </c>
      <c r="W82" s="167">
        <v>0</v>
      </c>
      <c r="X82" s="167">
        <v>0</v>
      </c>
      <c r="Y82" s="167">
        <v>0</v>
      </c>
      <c r="Z82" s="167">
        <v>0</v>
      </c>
      <c r="AA82" s="167">
        <v>0</v>
      </c>
      <c r="AB82" s="167">
        <v>0</v>
      </c>
      <c r="AC82" s="167">
        <v>0</v>
      </c>
      <c r="AD82" s="193">
        <f t="shared" si="26"/>
        <v>0</v>
      </c>
      <c r="AF82" s="218"/>
      <c r="AG82" s="218"/>
    </row>
    <row r="83" spans="1:33" x14ac:dyDescent="0.3">
      <c r="A83" s="192">
        <v>901487151</v>
      </c>
      <c r="B83" s="164" t="s">
        <v>72</v>
      </c>
      <c r="C83" s="194">
        <v>45580</v>
      </c>
      <c r="D83" s="165">
        <f t="shared" si="24"/>
        <v>131.125</v>
      </c>
      <c r="E83" s="166">
        <v>0</v>
      </c>
      <c r="F83" s="167">
        <v>0</v>
      </c>
      <c r="G83" s="167">
        <v>0</v>
      </c>
      <c r="H83" s="167">
        <v>1.927</v>
      </c>
      <c r="I83" s="167">
        <v>1.927</v>
      </c>
      <c r="J83" s="167">
        <v>1.927</v>
      </c>
      <c r="K83" s="167">
        <v>1.927</v>
      </c>
      <c r="L83" s="167">
        <v>1.927</v>
      </c>
      <c r="M83" s="168">
        <v>1.927</v>
      </c>
      <c r="N83" s="167">
        <v>37.927</v>
      </c>
      <c r="O83" s="144">
        <v>37.927</v>
      </c>
      <c r="P83" s="169">
        <v>43.709000000000003</v>
      </c>
      <c r="Q83" s="170">
        <f t="shared" si="25"/>
        <v>131.125</v>
      </c>
      <c r="R83" s="167">
        <v>0</v>
      </c>
      <c r="S83" s="167">
        <v>0</v>
      </c>
      <c r="T83" s="167">
        <v>0</v>
      </c>
      <c r="U83" s="167">
        <v>0</v>
      </c>
      <c r="V83" s="167">
        <v>0</v>
      </c>
      <c r="W83" s="167">
        <v>0</v>
      </c>
      <c r="X83" s="167">
        <v>0</v>
      </c>
      <c r="Y83" s="167">
        <v>0</v>
      </c>
      <c r="Z83" s="171">
        <v>0</v>
      </c>
      <c r="AA83" s="171">
        <v>0</v>
      </c>
      <c r="AB83" s="171">
        <v>0</v>
      </c>
      <c r="AC83" s="195">
        <v>0</v>
      </c>
      <c r="AD83" s="193">
        <f t="shared" si="26"/>
        <v>0</v>
      </c>
      <c r="AF83" s="218"/>
      <c r="AG83" s="218"/>
    </row>
    <row r="84" spans="1:33" x14ac:dyDescent="0.3">
      <c r="A84" s="192">
        <v>902220349</v>
      </c>
      <c r="B84" s="164" t="s">
        <v>73</v>
      </c>
      <c r="C84" s="194">
        <v>45013</v>
      </c>
      <c r="D84" s="165">
        <f t="shared" si="24"/>
        <v>161512.16999999998</v>
      </c>
      <c r="E84" s="166">
        <v>224.43100000000001</v>
      </c>
      <c r="F84" s="167">
        <v>257.96199999999999</v>
      </c>
      <c r="G84" s="167">
        <v>249.35</v>
      </c>
      <c r="H84" s="167">
        <v>310</v>
      </c>
      <c r="I84" s="167">
        <v>941.56500000000005</v>
      </c>
      <c r="J84" s="167">
        <v>1500</v>
      </c>
      <c r="K84" s="167">
        <v>1500</v>
      </c>
      <c r="L84" s="167">
        <v>5000</v>
      </c>
      <c r="M84" s="168">
        <v>5000</v>
      </c>
      <c r="N84" s="167">
        <v>5000</v>
      </c>
      <c r="O84" s="144">
        <v>5000</v>
      </c>
      <c r="P84" s="169">
        <v>4402.0219999999999</v>
      </c>
      <c r="Q84" s="170">
        <f t="shared" si="25"/>
        <v>29385.33</v>
      </c>
      <c r="R84" s="167">
        <v>5010.57</v>
      </c>
      <c r="S84" s="167">
        <v>5010.57</v>
      </c>
      <c r="T84" s="167">
        <v>5010.57</v>
      </c>
      <c r="U84" s="167">
        <v>5010.57</v>
      </c>
      <c r="V84" s="167">
        <v>5010.57</v>
      </c>
      <c r="W84" s="167">
        <v>5010.57</v>
      </c>
      <c r="X84" s="167">
        <v>5010.57</v>
      </c>
      <c r="Y84" s="167">
        <v>5010.57</v>
      </c>
      <c r="Z84" s="167">
        <v>5010.57</v>
      </c>
      <c r="AA84" s="167">
        <v>31010.57</v>
      </c>
      <c r="AB84" s="171">
        <v>31010.57</v>
      </c>
      <c r="AC84" s="167">
        <v>25010.57</v>
      </c>
      <c r="AD84" s="193">
        <f t="shared" si="26"/>
        <v>132126.84</v>
      </c>
      <c r="AF84" s="218"/>
      <c r="AG84" s="218"/>
    </row>
    <row r="85" spans="1:33" x14ac:dyDescent="0.3">
      <c r="A85" s="192">
        <v>903112093</v>
      </c>
      <c r="B85" s="164" t="s">
        <v>74</v>
      </c>
      <c r="C85" s="194">
        <v>45761</v>
      </c>
      <c r="D85" s="165">
        <f t="shared" si="24"/>
        <v>23779.153000000002</v>
      </c>
      <c r="E85" s="166">
        <v>49.795999999999999</v>
      </c>
      <c r="F85" s="167">
        <v>40.823</v>
      </c>
      <c r="G85" s="167">
        <v>28.963999999999999</v>
      </c>
      <c r="H85" s="167">
        <v>0</v>
      </c>
      <c r="I85" s="167">
        <v>0</v>
      </c>
      <c r="J85" s="167">
        <v>0</v>
      </c>
      <c r="K85" s="167">
        <v>0</v>
      </c>
      <c r="L85" s="167">
        <v>0</v>
      </c>
      <c r="M85" s="168">
        <v>0</v>
      </c>
      <c r="N85" s="167">
        <v>0</v>
      </c>
      <c r="O85" s="144">
        <v>0</v>
      </c>
      <c r="P85" s="169">
        <v>0</v>
      </c>
      <c r="Q85" s="170">
        <f t="shared" si="25"/>
        <v>119.583</v>
      </c>
      <c r="R85" s="167">
        <v>1971.6310000000001</v>
      </c>
      <c r="S85" s="167">
        <v>1971.6310000000001</v>
      </c>
      <c r="T85" s="167">
        <v>1971.6310000000001</v>
      </c>
      <c r="U85" s="167">
        <v>1971.6310000000001</v>
      </c>
      <c r="V85" s="167">
        <v>1971.6310000000001</v>
      </c>
      <c r="W85" s="167">
        <v>1971.6310000000001</v>
      </c>
      <c r="X85" s="167">
        <v>1971.6310000000001</v>
      </c>
      <c r="Y85" s="167">
        <v>1971.6310000000001</v>
      </c>
      <c r="Z85" s="167">
        <v>1971.6310000000001</v>
      </c>
      <c r="AA85" s="167">
        <v>1971.6310000000001</v>
      </c>
      <c r="AB85" s="171">
        <v>1971.6310000000001</v>
      </c>
      <c r="AC85" s="167">
        <v>1971.6289999999999</v>
      </c>
      <c r="AD85" s="193">
        <f t="shared" si="26"/>
        <v>23659.570000000003</v>
      </c>
      <c r="AF85" s="218"/>
      <c r="AG85" s="218"/>
    </row>
    <row r="86" spans="1:33" ht="13.5" thickBot="1" x14ac:dyDescent="0.35">
      <c r="A86" s="163">
        <v>903112254</v>
      </c>
      <c r="B86" s="164" t="s">
        <v>75</v>
      </c>
      <c r="C86" s="194">
        <v>46132</v>
      </c>
      <c r="D86" s="165">
        <f t="shared" si="24"/>
        <v>86.333999999999989</v>
      </c>
      <c r="E86" s="166">
        <v>0.38900000000000001</v>
      </c>
      <c r="F86" s="167">
        <v>1.034</v>
      </c>
      <c r="G86" s="167">
        <v>-4.9000000000000002E-2</v>
      </c>
      <c r="H86" s="167">
        <v>0</v>
      </c>
      <c r="I86" s="167">
        <v>0</v>
      </c>
      <c r="J86" s="167">
        <v>0</v>
      </c>
      <c r="K86" s="167">
        <v>0</v>
      </c>
      <c r="L86" s="167">
        <v>0</v>
      </c>
      <c r="M86" s="168">
        <v>0</v>
      </c>
      <c r="N86" s="167">
        <v>0</v>
      </c>
      <c r="O86" s="144">
        <v>0</v>
      </c>
      <c r="P86" s="169">
        <v>0</v>
      </c>
      <c r="Q86" s="170">
        <f t="shared" si="25"/>
        <v>1.3740000000000001</v>
      </c>
      <c r="R86" s="167">
        <v>7.08</v>
      </c>
      <c r="S86" s="167">
        <v>7.08</v>
      </c>
      <c r="T86" s="167">
        <v>7.08</v>
      </c>
      <c r="U86" s="167">
        <v>7.08</v>
      </c>
      <c r="V86" s="167">
        <v>7.08</v>
      </c>
      <c r="W86" s="167">
        <v>7.08</v>
      </c>
      <c r="X86" s="167">
        <v>7.08</v>
      </c>
      <c r="Y86" s="167">
        <v>7.08</v>
      </c>
      <c r="Z86" s="167">
        <v>7.08</v>
      </c>
      <c r="AA86" s="167">
        <v>7.08</v>
      </c>
      <c r="AB86" s="167">
        <v>7.08</v>
      </c>
      <c r="AC86" s="167">
        <v>7.08</v>
      </c>
      <c r="AD86" s="193">
        <f t="shared" si="26"/>
        <v>84.96</v>
      </c>
      <c r="AF86" s="218"/>
      <c r="AG86" s="218"/>
    </row>
    <row r="87" spans="1:33" ht="13.5" thickBot="1" x14ac:dyDescent="0.35">
      <c r="A87" s="104" t="s">
        <v>76</v>
      </c>
      <c r="B87" s="158"/>
      <c r="C87" s="197"/>
      <c r="D87" s="146">
        <f t="shared" ref="D87:AD87" si="27">+SUBTOTAL(9,D81:D86)</f>
        <v>232552.12864699998</v>
      </c>
      <c r="E87" s="186">
        <f t="shared" si="27"/>
        <v>276.08353100000005</v>
      </c>
      <c r="F87" s="187">
        <f t="shared" si="27"/>
        <v>315.95984299999998</v>
      </c>
      <c r="G87" s="187">
        <f t="shared" si="27"/>
        <v>322.77744300000001</v>
      </c>
      <c r="H87" s="187">
        <f t="shared" si="27"/>
        <v>446.55189999999999</v>
      </c>
      <c r="I87" s="147">
        <f t="shared" si="27"/>
        <v>1080.6143999999999</v>
      </c>
      <c r="J87" s="147">
        <f t="shared" si="27"/>
        <v>6572.6109000000006</v>
      </c>
      <c r="K87" s="147">
        <f t="shared" si="27"/>
        <v>6530.0535</v>
      </c>
      <c r="L87" s="147">
        <f t="shared" si="27"/>
        <v>15011.566999999999</v>
      </c>
      <c r="M87" s="147">
        <f t="shared" si="27"/>
        <v>15011.566999999999</v>
      </c>
      <c r="N87" s="147">
        <f t="shared" si="27"/>
        <v>10608.066999999999</v>
      </c>
      <c r="O87" s="147">
        <f t="shared" si="27"/>
        <v>9981.5641299999988</v>
      </c>
      <c r="P87" s="188">
        <f t="shared" si="27"/>
        <v>10523.342000000001</v>
      </c>
      <c r="Q87" s="32">
        <f t="shared" si="27"/>
        <v>76680.758646999995</v>
      </c>
      <c r="R87" s="148">
        <f t="shared" si="27"/>
        <v>6989.2809999999999</v>
      </c>
      <c r="S87" s="147">
        <f t="shared" si="27"/>
        <v>6989.2809999999999</v>
      </c>
      <c r="T87" s="147">
        <f t="shared" si="27"/>
        <v>6989.2809999999999</v>
      </c>
      <c r="U87" s="147">
        <f t="shared" si="27"/>
        <v>6989.2809999999999</v>
      </c>
      <c r="V87" s="147">
        <f t="shared" si="27"/>
        <v>6989.2809999999999</v>
      </c>
      <c r="W87" s="147">
        <f t="shared" si="27"/>
        <v>6989.2809999999999</v>
      </c>
      <c r="X87" s="147">
        <f t="shared" si="27"/>
        <v>6989.2809999999999</v>
      </c>
      <c r="Y87" s="147">
        <f t="shared" si="27"/>
        <v>6989.2809999999999</v>
      </c>
      <c r="Z87" s="188">
        <f t="shared" si="27"/>
        <v>6989.2809999999999</v>
      </c>
      <c r="AA87" s="147">
        <f t="shared" si="27"/>
        <v>32989.281000000003</v>
      </c>
      <c r="AB87" s="148">
        <f t="shared" si="27"/>
        <v>32989.281000000003</v>
      </c>
      <c r="AC87" s="148">
        <f t="shared" si="27"/>
        <v>26989.279000000002</v>
      </c>
      <c r="AD87" s="189">
        <f t="shared" si="27"/>
        <v>155871.37</v>
      </c>
    </row>
    <row r="88" spans="1:33" ht="13.5" thickBot="1" x14ac:dyDescent="0.35">
      <c r="A88" s="203"/>
      <c r="B88" s="117"/>
      <c r="C88" s="29"/>
      <c r="D88" s="204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1"/>
      <c r="R88" s="205"/>
      <c r="S88" s="205"/>
      <c r="T88" s="205"/>
      <c r="U88" s="205"/>
      <c r="V88" s="205"/>
      <c r="W88" s="205"/>
      <c r="X88" s="205"/>
      <c r="Y88" s="205"/>
      <c r="Z88" s="205"/>
      <c r="AA88" s="205"/>
      <c r="AB88" s="205"/>
      <c r="AC88" s="205"/>
      <c r="AD88" s="206"/>
    </row>
    <row r="89" spans="1:33" ht="13.5" thickBot="1" x14ac:dyDescent="0.35">
      <c r="A89" s="30" t="s">
        <v>77</v>
      </c>
      <c r="B89" s="225"/>
      <c r="C89" s="227"/>
      <c r="D89" s="85">
        <f t="shared" ref="D89:AD89" si="28">SUBTOTAL(9,D39:D87)</f>
        <v>343373.16892819991</v>
      </c>
      <c r="E89" s="33">
        <f t="shared" si="28"/>
        <v>4371.6518745999992</v>
      </c>
      <c r="F89" s="34">
        <f t="shared" si="28"/>
        <v>11046.410357999997</v>
      </c>
      <c r="G89" s="34">
        <f t="shared" si="28"/>
        <v>6104.6576301999994</v>
      </c>
      <c r="H89" s="34">
        <f t="shared" si="28"/>
        <v>7581.6629000000003</v>
      </c>
      <c r="I89" s="34">
        <f t="shared" si="28"/>
        <v>7785.7754000000004</v>
      </c>
      <c r="J89" s="34">
        <f t="shared" si="28"/>
        <v>13114.7369</v>
      </c>
      <c r="K89" s="34">
        <f t="shared" si="28"/>
        <v>12860.750499999998</v>
      </c>
      <c r="L89" s="34">
        <f t="shared" si="28"/>
        <v>20539.527091999997</v>
      </c>
      <c r="M89" s="34">
        <f t="shared" si="28"/>
        <v>25091.935492000001</v>
      </c>
      <c r="N89" s="34">
        <f t="shared" si="28"/>
        <v>12666.429491999999</v>
      </c>
      <c r="O89" s="34">
        <f t="shared" si="28"/>
        <v>12555.553621999999</v>
      </c>
      <c r="P89" s="35">
        <f t="shared" si="28"/>
        <v>20617.002667400004</v>
      </c>
      <c r="Q89" s="32">
        <f t="shared" si="28"/>
        <v>154336.09392820002</v>
      </c>
      <c r="R89" s="33">
        <f t="shared" si="28"/>
        <v>7864.4809999999998</v>
      </c>
      <c r="S89" s="34">
        <f t="shared" si="28"/>
        <v>8274.0810000000001</v>
      </c>
      <c r="T89" s="34">
        <f t="shared" si="28"/>
        <v>8424.0810000000001</v>
      </c>
      <c r="U89" s="34">
        <f t="shared" si="28"/>
        <v>8564.0810000000001</v>
      </c>
      <c r="V89" s="34">
        <f t="shared" si="28"/>
        <v>8726.0810000000001</v>
      </c>
      <c r="W89" s="34">
        <f t="shared" si="28"/>
        <v>9248.0810000000001</v>
      </c>
      <c r="X89" s="34">
        <f t="shared" si="28"/>
        <v>9288.0810000000001</v>
      </c>
      <c r="Y89" s="34">
        <f t="shared" si="28"/>
        <v>8978.0810000000001</v>
      </c>
      <c r="Z89" s="35">
        <f t="shared" si="28"/>
        <v>8500.0810000000001</v>
      </c>
      <c r="AA89" s="36">
        <f t="shared" si="28"/>
        <v>33950.080999999998</v>
      </c>
      <c r="AB89" s="36">
        <f t="shared" si="28"/>
        <v>33824.080999999998</v>
      </c>
      <c r="AC89" s="36">
        <f t="shared" si="28"/>
        <v>43395.784</v>
      </c>
      <c r="AD89" s="32">
        <f t="shared" si="28"/>
        <v>189037.07499999998</v>
      </c>
    </row>
    <row r="90" spans="1:33" ht="13.5" thickBot="1" x14ac:dyDescent="0.35">
      <c r="D90" s="143"/>
      <c r="E90" s="16"/>
      <c r="F90" s="16"/>
      <c r="G90" s="16"/>
      <c r="H90" s="16"/>
      <c r="I90" s="17"/>
      <c r="J90" s="17"/>
      <c r="K90" s="17"/>
      <c r="L90" s="17"/>
      <c r="M90" s="17"/>
      <c r="N90" s="17"/>
      <c r="O90" s="17"/>
      <c r="P90" s="17"/>
      <c r="Q90" s="22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</row>
    <row r="91" spans="1:33" s="122" customFormat="1" ht="13.5" thickBot="1" x14ac:dyDescent="0.35">
      <c r="A91" s="104" t="s">
        <v>78</v>
      </c>
      <c r="B91" s="145"/>
      <c r="C91" s="197"/>
      <c r="D91" s="226">
        <f t="shared" ref="D91:Q91" si="29">SUBTOTAL(9,D6:D89)</f>
        <v>351006.30492819991</v>
      </c>
      <c r="E91" s="207">
        <f t="shared" si="29"/>
        <v>4392.7958745999995</v>
      </c>
      <c r="F91" s="187">
        <f t="shared" si="29"/>
        <v>11180.016357999997</v>
      </c>
      <c r="G91" s="207">
        <f t="shared" si="29"/>
        <v>6280.9056301999999</v>
      </c>
      <c r="H91" s="187">
        <f t="shared" si="29"/>
        <v>7891.6628999999994</v>
      </c>
      <c r="I91" s="208">
        <f t="shared" si="29"/>
        <v>8125.7754000000004</v>
      </c>
      <c r="J91" s="147">
        <f t="shared" si="29"/>
        <v>13474.7369</v>
      </c>
      <c r="K91" s="208">
        <f t="shared" si="29"/>
        <v>13287.641499999998</v>
      </c>
      <c r="L91" s="147">
        <f t="shared" si="29"/>
        <v>20919.527092</v>
      </c>
      <c r="M91" s="208">
        <f t="shared" si="29"/>
        <v>25541.676491999999</v>
      </c>
      <c r="N91" s="147">
        <f t="shared" si="29"/>
        <v>13112.894491999999</v>
      </c>
      <c r="O91" s="208">
        <f t="shared" si="29"/>
        <v>12982.421622</v>
      </c>
      <c r="P91" s="188">
        <f t="shared" si="29"/>
        <v>21149.715667400003</v>
      </c>
      <c r="Q91" s="32">
        <f t="shared" si="29"/>
        <v>158339.76992820002</v>
      </c>
      <c r="R91" s="107">
        <f t="shared" ref="R91:AD91" si="30">SUBTOTAL(9,R6:R89)</f>
        <v>7869.4809999999998</v>
      </c>
      <c r="S91" s="108">
        <f t="shared" si="30"/>
        <v>8442.0810000000001</v>
      </c>
      <c r="T91" s="108">
        <f t="shared" si="30"/>
        <v>8752.0810000000001</v>
      </c>
      <c r="U91" s="108">
        <f t="shared" si="30"/>
        <v>8892.0810000000001</v>
      </c>
      <c r="V91" s="108">
        <f t="shared" si="30"/>
        <v>9054.0810000000001</v>
      </c>
      <c r="W91" s="108">
        <f t="shared" si="30"/>
        <v>9576.0810000000001</v>
      </c>
      <c r="X91" s="108">
        <f t="shared" si="30"/>
        <v>9616.0810000000001</v>
      </c>
      <c r="Y91" s="108">
        <f t="shared" si="30"/>
        <v>9306.0810000000001</v>
      </c>
      <c r="Z91" s="108">
        <f t="shared" si="30"/>
        <v>8828.0810000000001</v>
      </c>
      <c r="AA91" s="108">
        <f t="shared" si="30"/>
        <v>34278.080999999998</v>
      </c>
      <c r="AB91" s="108">
        <f t="shared" si="30"/>
        <v>34134.135000000002</v>
      </c>
      <c r="AC91" s="109">
        <f t="shared" si="30"/>
        <v>43918.19</v>
      </c>
      <c r="AD91" s="132">
        <f t="shared" si="30"/>
        <v>192666.535</v>
      </c>
      <c r="AE91" s="222"/>
    </row>
    <row r="92" spans="1:33" x14ac:dyDescent="0.3"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</row>
    <row r="94" spans="1:33" x14ac:dyDescent="0.3">
      <c r="C94" s="118"/>
    </row>
  </sheetData>
  <autoFilter ref="A1:AD87" xr:uid="{82999F20-5BA0-4119-8680-2594BBD6AAAB}"/>
  <printOptions horizontalCentered="1"/>
  <pageMargins left="0.25" right="0.25" top="0.75" bottom="0.75" header="0.3" footer="0.3"/>
  <pageSetup scale="38" fitToWidth="0" pageOrder="overThenDown" orientation="landscape" r:id="rId1"/>
  <headerFooter alignWithMargins="0">
    <oddHeader xml:space="preserve">&amp;C&amp;"Arial,Bold"FERC CWIP Capital Expenditure Plan
(excludes CPUC related projects) in $000
(Install work only; excludes allocated corp OH such as P and B, A and G)&amp;RTO2023 Draft Annual Update
Attachment 4
WP-Sch 10 - FERC CWIP Cap Exp Plan
Page &amp;P of &amp;N
</oddHeader>
  </headerFooter>
  <colBreaks count="1" manualBreakCount="1">
    <brk id="17" max="90" man="1"/>
  </colBreaks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95A606AD833B4CAF5492001C3FEC9A" ma:contentTypeVersion="9" ma:contentTypeDescription="Create a new document." ma:contentTypeScope="" ma:versionID="db03ba4940e3a553914637ff95b94fb8">
  <xsd:schema xmlns:xsd="http://www.w3.org/2001/XMLSchema" xmlns:xs="http://www.w3.org/2001/XMLSchema" xmlns:p="http://schemas.microsoft.com/office/2006/metadata/properties" xmlns:ns2="afa18e8f-ebf2-4add-8c07-5fe7df620b1e" xmlns:ns3="8b53dea2-0b53-4bb6-a2b4-50a02dbb388d" targetNamespace="http://schemas.microsoft.com/office/2006/metadata/properties" ma:root="true" ma:fieldsID="a258de9c2c3022a10893d5f710586764" ns2:_="" ns3:_="">
    <xsd:import namespace="afa18e8f-ebf2-4add-8c07-5fe7df620b1e"/>
    <xsd:import namespace="8b53dea2-0b53-4bb6-a2b4-50a02dbb38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a18e8f-ebf2-4add-8c07-5fe7df620b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3dea2-0b53-4bb6-a2b4-50a02dbb388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28279D-4809-4B01-AF00-DCB6FE8B1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14E38-998B-4E62-9F81-EEB16D5677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a18e8f-ebf2-4add-8c07-5fe7df620b1e"/>
    <ds:schemaRef ds:uri="8b53dea2-0b53-4bb6-a2b4-50a02dbb38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8ECFAD-E1F2-47ED-B42C-BD05858976C3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8b53dea2-0b53-4bb6-a2b4-50a02dbb388d"/>
    <ds:schemaRef ds:uri="http://purl.org/dc/terms/"/>
    <ds:schemaRef ds:uri="afa18e8f-ebf2-4add-8c07-5fe7df620b1e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WP Schedule 10 FERC CWIP</vt:lpstr>
      <vt:lpstr>'WP Schedule 10 FERC CWIP'!_FilterDatabase</vt:lpstr>
      <vt:lpstr>'WP Schedule 10 FERC CWIP'!Print_Area</vt:lpstr>
      <vt:lpstr>'WP Schedule 10 FERC CWIP'!Print_Titles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Herrera</dc:creator>
  <cp:lastModifiedBy>Jee Kim</cp:lastModifiedBy>
  <cp:lastPrinted>2022-06-08T23:33:44Z</cp:lastPrinted>
  <dcterms:created xsi:type="dcterms:W3CDTF">2022-05-07T20:32:55Z</dcterms:created>
  <dcterms:modified xsi:type="dcterms:W3CDTF">2022-06-08T23:34:45Z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0x0101008B95A606AD833B4CAF5492001C3FEC9A</vt:lpwstr>
  </property>
</Properties>
</file>