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3 FERC Rate Case TO2023\6-Jun 15 Draft Informational Posting\Workpapers\"/>
    </mc:Choice>
  </mc:AlternateContent>
  <xr:revisionPtr revIDLastSave="0" documentId="13_ncr:1_{BCFC1482-4BEA-4298-BA51-E22A9C663ED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Cost Adj Amt" sheetId="1" r:id="rId1"/>
  </sheets>
  <definedNames>
    <definedName name="_xlnm.Print_Area" localSheetId="0">'Cost Adj Amt'!$A$1:$M$64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5" i="1" l="1"/>
  <c r="G39" i="1"/>
  <c r="G36" i="1"/>
  <c r="G47" i="1" s="1"/>
  <c r="G48" i="1" l="1"/>
  <c r="G50" i="1" s="1"/>
  <c r="G42" i="1"/>
  <c r="G24" i="1"/>
  <c r="G26" i="1" s="1"/>
  <c r="B22" i="1"/>
  <c r="B23" i="1" s="1"/>
  <c r="B24" i="1" s="1"/>
  <c r="B25" i="1" s="1"/>
  <c r="B26" i="1" s="1"/>
  <c r="G53" i="1" l="1"/>
  <c r="B32" i="1"/>
  <c r="B33" i="1" s="1"/>
  <c r="B34" i="1" s="1"/>
  <c r="B35" i="1" s="1"/>
  <c r="B36" i="1" l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G54" i="1"/>
  <c r="G55" i="1" s="1"/>
</calcChain>
</file>

<file path=xl/sharedStrings.xml><?xml version="1.0" encoding="utf-8"?>
<sst xmlns="http://schemas.openxmlformats.org/spreadsheetml/2006/main" count="88" uniqueCount="73">
  <si>
    <t>Amount</t>
  </si>
  <si>
    <t>Transmission Wages and Salaries Allocation Factor:</t>
  </si>
  <si>
    <t>SOUTHERN CALIFORNIA EDISON COMPANY</t>
  </si>
  <si>
    <t xml:space="preserve">Schedule 1 - Cost Adjustment </t>
  </si>
  <si>
    <t>1) Direct Impact through A&amp;G Expense:  See Note 1</t>
  </si>
  <si>
    <t>Direct A&amp;G Impact</t>
  </si>
  <si>
    <t>Line</t>
  </si>
  <si>
    <t xml:space="preserve">(e.g., individual O&amp;M expense, tax expense, or revenue credit) incurred anytime between the beginning of the Prior Year and the September 30 </t>
  </si>
  <si>
    <t xml:space="preserve">immediately preceding the Annual Update filing (i.e., a 21 month window) is a one-time item that will not recur in such Rate Year. </t>
  </si>
  <si>
    <t xml:space="preserve">Individual items shall not be aggregated for purpose of determining a discrete cost of service item. The discrete cost of service item must amount </t>
  </si>
  <si>
    <t xml:space="preserve">"Additionally, SCE shall include a Cost Adjustment in the Base TRR for the upcoming Rate Year in the event that a discrete cost of service item </t>
  </si>
  <si>
    <t>to at least 3% of the Base TRR in such Annual Update filing in order for a Cost Adjustment to be included as a component of the Base TRR."</t>
  </si>
  <si>
    <t>Cost Adjustment provision in the Formula Rate Protocols (Section 1, Introduction):</t>
  </si>
  <si>
    <t>A&amp;G Expense Accrual</t>
  </si>
  <si>
    <t>2) Unfunded Reserve Impact on the Base TRR:  See Note 2</t>
  </si>
  <si>
    <t>2)</t>
  </si>
  <si>
    <t>3)</t>
  </si>
  <si>
    <t>1)</t>
  </si>
  <si>
    <t>Unfunded Reserve</t>
  </si>
  <si>
    <t>Calculation</t>
  </si>
  <si>
    <t>Capital Carrying Charge</t>
  </si>
  <si>
    <t>Unfunded Reserve Impact</t>
  </si>
  <si>
    <t>3) Cash Working Capital Impact on the Base TRR:  See Note 3</t>
  </si>
  <si>
    <t>Cash Working Capital Impact</t>
  </si>
  <si>
    <t xml:space="preserve">4) </t>
  </si>
  <si>
    <t>4) Calculation of the Cost Adjustment: See Note 4</t>
  </si>
  <si>
    <t>The A&amp;G expense impact on the Base TRR is the amount of the reserve times the Transmission Wages and Salaries Allocation Factor.</t>
  </si>
  <si>
    <t>reserve times the T W&amp;S Allocation Factor times the capital carrying charge.</t>
  </si>
  <si>
    <t>The Unfunded Reserve impact on the Base TRR is through its impact on total Rate Base.  It is calculated as the product of the amount of the</t>
  </si>
  <si>
    <t xml:space="preserve">The Cash Working Capital impact on the Base TRR is through its impact on total Rate Base.  It is calculated as the </t>
  </si>
  <si>
    <t>ISO Transmission A&amp;G Expenses relating to Accrual</t>
  </si>
  <si>
    <t>Impact on Cash Working Capital component of Rate Base</t>
  </si>
  <si>
    <t>Schedule 2, Line 16</t>
  </si>
  <si>
    <t>Prior Year TRR</t>
  </si>
  <si>
    <t>Incremental Forecast Period TRR</t>
  </si>
  <si>
    <t>True Up Adjustment</t>
  </si>
  <si>
    <t>Three percent threshold calculation (pursuant to the protocols, each discrete cost of service item must "amount to at least 3% of the Base TRR".)</t>
  </si>
  <si>
    <t>Line 1 + Line 2 + Line 3</t>
  </si>
  <si>
    <t>Three Percent Threshold</t>
  </si>
  <si>
    <t>Protocols</t>
  </si>
  <si>
    <t>Line 4 * Line 5</t>
  </si>
  <si>
    <t>Calculation/Source</t>
  </si>
  <si>
    <t>Schedule 1, Line 82</t>
  </si>
  <si>
    <t>product of the Capital Carrying Charge and the Impact on Cash Working Capital component of Rate Base</t>
  </si>
  <si>
    <t>Schedule 1, Line 83</t>
  </si>
  <si>
    <t>Schedule 1, Line 84</t>
  </si>
  <si>
    <t>Protocol threshold percent for each discrete item</t>
  </si>
  <si>
    <t xml:space="preserve">and September 30 of the year in which the Annual Update is made, then the Cost Adjustment is "an amount with the same magnitude </t>
  </si>
  <si>
    <r>
      <rPr>
        <b/>
        <sz val="11"/>
        <rFont val="Calibri"/>
        <family val="2"/>
        <scheme val="minor"/>
      </rPr>
      <t xml:space="preserve">Note: </t>
    </r>
    <r>
      <rPr>
        <sz val="11"/>
        <rFont val="Calibri"/>
        <family val="2"/>
        <scheme val="minor"/>
      </rPr>
      <t xml:space="preserve">Pursuant to parts a and b of Section 1, if the "discrete cost of service item" occurred in the Prior Year, the Cost Adjustment is </t>
    </r>
  </si>
  <si>
    <r>
      <t xml:space="preserve">"an amount with the same magnitude but of the </t>
    </r>
    <r>
      <rPr>
        <u/>
        <sz val="11"/>
        <rFont val="Calibri"/>
        <family val="2"/>
        <scheme val="minor"/>
      </rPr>
      <t>opposite</t>
    </r>
    <r>
      <rPr>
        <sz val="11"/>
        <rFont val="Calibri"/>
        <family val="2"/>
        <scheme val="minor"/>
      </rPr>
      <t xml:space="preserve"> sign as the discrete cost of service item".  If the item occurred between January 1</t>
    </r>
  </si>
  <si>
    <r>
      <t xml:space="preserve">and the </t>
    </r>
    <r>
      <rPr>
        <u/>
        <sz val="11"/>
        <rFont val="Calibri"/>
        <family val="2"/>
        <scheme val="minor"/>
      </rPr>
      <t>same</t>
    </r>
    <r>
      <rPr>
        <sz val="11"/>
        <rFont val="Calibri"/>
        <family val="2"/>
        <scheme val="minor"/>
      </rPr>
      <t xml:space="preserve"> sign as the discrete cost of service item".</t>
    </r>
  </si>
  <si>
    <t>Components of the TO2023 Base TRR other than the Cost Adjustment</t>
  </si>
  <si>
    <t>Impact on the TO2023 Base TRR and calculation of the Cost Adjustment:</t>
  </si>
  <si>
    <t>TO2023 Base TRR not including any Cost Adjustment</t>
  </si>
  <si>
    <t>A&amp;G Expense Accrual in 2021</t>
  </si>
  <si>
    <t>Total Impact on the Base TRR of the 2021 Wildfire Reserve Increase</t>
  </si>
  <si>
    <t>Cost Adjustment</t>
  </si>
  <si>
    <r>
      <t>No</t>
    </r>
    <r>
      <rPr>
        <b/>
        <u/>
        <sz val="11"/>
        <rFont val="Calibri"/>
        <family val="2"/>
        <scheme val="minor"/>
      </rPr>
      <t>tes</t>
    </r>
    <r>
      <rPr>
        <b/>
        <u/>
        <sz val="11"/>
        <color theme="1"/>
        <rFont val="Calibri"/>
        <family val="2"/>
        <scheme val="minor"/>
      </rPr>
      <t>:</t>
    </r>
  </si>
  <si>
    <t xml:space="preserve">1) In September of 2021 SCE reserved an additional expense related to the "Thomas/Woolsey/Montecito" events of $1.090 billion.  </t>
  </si>
  <si>
    <t xml:space="preserve">Description of the "discrete cost of service items" incurred in 2021 and not expected to recur in the Rate Year: </t>
  </si>
  <si>
    <t>Line 9 * Line 10</t>
  </si>
  <si>
    <t>Negative of Line 14 * Line 15 * Line 16</t>
  </si>
  <si>
    <t>Amount on Line 9</t>
  </si>
  <si>
    <t>Line 11</t>
  </si>
  <si>
    <t>Line 22 * 1/8</t>
  </si>
  <si>
    <t>Line 23 * Line 24</t>
  </si>
  <si>
    <t>Line 11 + Line 17 + Line 25</t>
  </si>
  <si>
    <t>The Cost Adjustment is the opposite sign as the cost impact on the Base TRR for expenses incurred in the Prior Year per Protocols.</t>
  </si>
  <si>
    <t>ABS(Line 29) &gt; Line 6 ?</t>
  </si>
  <si>
    <t>Schedule 27, Line 9</t>
  </si>
  <si>
    <t>Item #1 threshold met?</t>
  </si>
  <si>
    <t>Item #1: "Thomas/Woolsey/Montecito" events occurring in 2021</t>
  </si>
  <si>
    <t>Negative of Line 28 (see Note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</si>
</sst>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0.0000%"/>
    <numFmt numFmtId="165" formatCode="&quot;$&quot;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30">
    <xf numFmtId="0" fontId="0" fillId="0" borderId="0" xfId="0"/>
    <xf numFmtId="0" fontId="0" fillId="0" borderId="0" xfId="0" applyFill="1"/>
    <xf numFmtId="0" fontId="2" fillId="0" borderId="0" xfId="0" applyFont="1" applyFill="1"/>
    <xf numFmtId="0" fontId="6" fillId="0" borderId="0" xfId="0" applyFont="1" applyFill="1" applyAlignment="1">
      <alignment horizontal="center"/>
    </xf>
    <xf numFmtId="165" fontId="6" fillId="0" borderId="0" xfId="1" applyNumberFormat="1" applyFont="1" applyFill="1" applyAlignment="1">
      <alignment horizontal="center"/>
    </xf>
    <xf numFmtId="0" fontId="6" fillId="0" borderId="0" xfId="0" applyFont="1" applyFill="1"/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left" indent="1"/>
    </xf>
    <xf numFmtId="165" fontId="0" fillId="0" borderId="0" xfId="0" applyNumberFormat="1" applyFill="1"/>
    <xf numFmtId="0" fontId="3" fillId="0" borderId="0" xfId="0" applyFont="1" applyFill="1"/>
    <xf numFmtId="9" fontId="0" fillId="0" borderId="0" xfId="0" applyNumberFormat="1" applyFill="1"/>
    <xf numFmtId="165" fontId="2" fillId="0" borderId="0" xfId="0" applyNumberFormat="1" applyFont="1" applyFill="1"/>
    <xf numFmtId="0" fontId="0" fillId="0" borderId="0" xfId="0" applyFill="1" applyAlignment="1">
      <alignment horizontal="center"/>
    </xf>
    <xf numFmtId="165" fontId="0" fillId="0" borderId="0" xfId="1" applyNumberFormat="1" applyFont="1" applyFill="1"/>
    <xf numFmtId="0" fontId="0" fillId="0" borderId="0" xfId="0" applyFill="1" applyAlignment="1">
      <alignment horizontal="left"/>
    </xf>
    <xf numFmtId="0" fontId="0" fillId="0" borderId="0" xfId="0" applyFill="1" applyAlignment="1">
      <alignment vertical="top"/>
    </xf>
    <xf numFmtId="165" fontId="1" fillId="0" borderId="0" xfId="1" applyNumberFormat="1" applyFont="1" applyFill="1" applyBorder="1"/>
    <xf numFmtId="165" fontId="2" fillId="0" borderId="0" xfId="1" applyNumberFormat="1" applyFont="1" applyFill="1" applyBorder="1"/>
    <xf numFmtId="0" fontId="7" fillId="0" borderId="0" xfId="0" applyFont="1" applyFill="1"/>
    <xf numFmtId="0" fontId="7" fillId="0" borderId="0" xfId="0" applyFont="1" applyFill="1" applyAlignment="1"/>
    <xf numFmtId="0" fontId="8" fillId="0" borderId="0" xfId="0" applyFont="1" applyFill="1"/>
    <xf numFmtId="0" fontId="8" fillId="0" borderId="0" xfId="0" applyFont="1" applyFill="1" applyAlignment="1">
      <alignment horizontal="left"/>
    </xf>
    <xf numFmtId="0" fontId="10" fillId="0" borderId="0" xfId="0" applyFont="1" applyFill="1"/>
    <xf numFmtId="0" fontId="7" fillId="0" borderId="0" xfId="0" applyFont="1" applyFill="1" applyAlignment="1">
      <alignment horizontal="left" indent="1"/>
    </xf>
    <xf numFmtId="165" fontId="7" fillId="0" borderId="0" xfId="0" applyNumberFormat="1" applyFont="1" applyFill="1"/>
    <xf numFmtId="164" fontId="0" fillId="0" borderId="0" xfId="2" applyNumberFormat="1" applyFont="1" applyFill="1"/>
    <xf numFmtId="165" fontId="2" fillId="0" borderId="0" xfId="0" applyNumberFormat="1" applyFont="1" applyFill="1" applyAlignment="1">
      <alignment horizontal="center"/>
    </xf>
    <xf numFmtId="164" fontId="1" fillId="0" borderId="0" xfId="1" applyNumberFormat="1" applyFont="1" applyFill="1" applyBorder="1"/>
    <xf numFmtId="0" fontId="4" fillId="0" borderId="0" xfId="3" applyFont="1" applyFill="1" applyAlignment="1" applyProtection="1">
      <alignment horizontal="center"/>
    </xf>
    <xf numFmtId="0" fontId="5" fillId="0" borderId="0" xfId="3" applyFont="1" applyFill="1" applyAlignment="1" applyProtection="1">
      <alignment horizontal="center"/>
    </xf>
  </cellXfs>
  <cellStyles count="4">
    <cellStyle name="Currency" xfId="1" builtinId="4"/>
    <cellStyle name="Normal" xfId="0" builtinId="0"/>
    <cellStyle name="Normal_2008 ISO Transmission Study test v1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4"/>
  <sheetViews>
    <sheetView tabSelected="1" topLeftCell="A22" zoomScale="90" zoomScaleNormal="90" workbookViewId="0">
      <selection activeCell="G53" sqref="G53"/>
    </sheetView>
  </sheetViews>
  <sheetFormatPr defaultColWidth="8.7109375" defaultRowHeight="15" x14ac:dyDescent="0.25"/>
  <cols>
    <col min="1" max="1" width="2.5703125" style="1" customWidth="1"/>
    <col min="2" max="2" width="5.5703125" style="1" customWidth="1"/>
    <col min="3" max="4" width="2.5703125" style="1" customWidth="1"/>
    <col min="5" max="5" width="41.5703125" style="1" customWidth="1"/>
    <col min="6" max="6" width="18.42578125" style="1" customWidth="1"/>
    <col min="7" max="7" width="17.85546875" style="1" customWidth="1"/>
    <col min="8" max="8" width="2.5703125" style="1" customWidth="1"/>
    <col min="9" max="16384" width="8.7109375" style="1"/>
  </cols>
  <sheetData>
    <row r="1" spans="1:13" ht="18.600000000000001" customHeight="1" x14ac:dyDescent="0.3">
      <c r="A1" s="28" t="s">
        <v>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ht="15.6" customHeight="1" x14ac:dyDescent="0.25">
      <c r="A2" s="29" t="s">
        <v>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 x14ac:dyDescent="0.25">
      <c r="B4" s="2" t="s">
        <v>12</v>
      </c>
      <c r="C4" s="2"/>
    </row>
    <row r="5" spans="1:13" x14ac:dyDescent="0.25">
      <c r="D5" s="1" t="s">
        <v>10</v>
      </c>
    </row>
    <row r="6" spans="1:13" x14ac:dyDescent="0.25">
      <c r="D6" s="1" t="s">
        <v>7</v>
      </c>
    </row>
    <row r="7" spans="1:13" x14ac:dyDescent="0.25">
      <c r="D7" s="1" t="s">
        <v>8</v>
      </c>
    </row>
    <row r="8" spans="1:13" x14ac:dyDescent="0.25">
      <c r="D8" s="1" t="s">
        <v>9</v>
      </c>
    </row>
    <row r="9" spans="1:13" x14ac:dyDescent="0.25">
      <c r="D9" s="1" t="s">
        <v>11</v>
      </c>
    </row>
    <row r="11" spans="1:13" x14ac:dyDescent="0.25">
      <c r="E11" s="18" t="s">
        <v>48</v>
      </c>
      <c r="F11" s="18"/>
      <c r="G11" s="18"/>
      <c r="H11" s="18"/>
      <c r="I11" s="18"/>
      <c r="J11" s="18"/>
      <c r="K11" s="18"/>
      <c r="L11" s="18"/>
      <c r="M11" s="18"/>
    </row>
    <row r="12" spans="1:13" x14ac:dyDescent="0.25">
      <c r="E12" s="18" t="s">
        <v>49</v>
      </c>
      <c r="F12" s="18"/>
      <c r="G12" s="18"/>
      <c r="H12" s="18"/>
      <c r="I12" s="18"/>
      <c r="J12" s="18"/>
      <c r="K12" s="18"/>
      <c r="L12" s="18"/>
      <c r="M12" s="18"/>
    </row>
    <row r="13" spans="1:13" x14ac:dyDescent="0.25">
      <c r="E13" s="19" t="s">
        <v>47</v>
      </c>
      <c r="F13" s="18"/>
      <c r="G13" s="18"/>
      <c r="H13" s="18"/>
      <c r="I13" s="18"/>
      <c r="J13" s="18"/>
      <c r="K13" s="18"/>
      <c r="L13" s="18"/>
      <c r="M13" s="18"/>
    </row>
    <row r="14" spans="1:13" x14ac:dyDescent="0.25">
      <c r="E14" s="18" t="s">
        <v>50</v>
      </c>
      <c r="F14" s="18"/>
      <c r="G14" s="18"/>
      <c r="H14" s="18"/>
      <c r="I14" s="18"/>
      <c r="J14" s="18"/>
      <c r="K14" s="18"/>
      <c r="L14" s="18"/>
      <c r="M14" s="18"/>
    </row>
    <row r="16" spans="1:13" x14ac:dyDescent="0.25">
      <c r="B16" s="20" t="s">
        <v>59</v>
      </c>
      <c r="C16" s="20"/>
      <c r="D16" s="18"/>
      <c r="E16" s="18"/>
      <c r="F16" s="18"/>
      <c r="G16" s="18"/>
      <c r="H16" s="18"/>
      <c r="I16" s="18"/>
      <c r="J16" s="18"/>
      <c r="K16" s="18"/>
      <c r="L16" s="18"/>
    </row>
    <row r="17" spans="2:12" x14ac:dyDescent="0.25">
      <c r="B17" s="18"/>
      <c r="C17" s="18"/>
      <c r="D17" s="18" t="s">
        <v>58</v>
      </c>
      <c r="E17" s="18"/>
      <c r="F17" s="18"/>
      <c r="G17" s="18"/>
      <c r="H17" s="18"/>
      <c r="I17" s="18"/>
      <c r="J17" s="18"/>
      <c r="K17" s="18"/>
      <c r="L17" s="18"/>
    </row>
    <row r="19" spans="2:12" x14ac:dyDescent="0.25">
      <c r="B19" s="2" t="s">
        <v>36</v>
      </c>
    </row>
    <row r="20" spans="2:12" x14ac:dyDescent="0.25">
      <c r="B20" s="3" t="s">
        <v>6</v>
      </c>
      <c r="E20" s="1" t="s">
        <v>51</v>
      </c>
      <c r="G20" s="4" t="s">
        <v>0</v>
      </c>
      <c r="I20" s="5" t="s">
        <v>41</v>
      </c>
    </row>
    <row r="21" spans="2:12" x14ac:dyDescent="0.25">
      <c r="B21" s="6">
        <v>1</v>
      </c>
      <c r="E21" s="7" t="s">
        <v>33</v>
      </c>
      <c r="G21" s="8">
        <v>1229512803</v>
      </c>
      <c r="I21" s="1" t="s">
        <v>42</v>
      </c>
    </row>
    <row r="22" spans="2:12" x14ac:dyDescent="0.25">
      <c r="B22" s="6">
        <f>B21+1</f>
        <v>2</v>
      </c>
      <c r="E22" s="7" t="s">
        <v>34</v>
      </c>
      <c r="G22" s="8">
        <v>97701592</v>
      </c>
      <c r="I22" s="1" t="s">
        <v>44</v>
      </c>
    </row>
    <row r="23" spans="2:12" x14ac:dyDescent="0.25">
      <c r="B23" s="6">
        <f t="shared" ref="B23:B26" si="0">B22+1</f>
        <v>3</v>
      </c>
      <c r="E23" s="23" t="s">
        <v>35</v>
      </c>
      <c r="G23" s="8">
        <v>51223865</v>
      </c>
      <c r="I23" s="1" t="s">
        <v>45</v>
      </c>
    </row>
    <row r="24" spans="2:12" x14ac:dyDescent="0.25">
      <c r="B24" s="6">
        <f t="shared" si="0"/>
        <v>4</v>
      </c>
      <c r="E24" s="18" t="s">
        <v>53</v>
      </c>
      <c r="G24" s="8">
        <f>SUM(G21:G23)</f>
        <v>1378438260</v>
      </c>
      <c r="I24" s="1" t="s">
        <v>37</v>
      </c>
    </row>
    <row r="25" spans="2:12" x14ac:dyDescent="0.25">
      <c r="B25" s="6">
        <f t="shared" si="0"/>
        <v>5</v>
      </c>
      <c r="E25" s="18" t="s">
        <v>46</v>
      </c>
      <c r="G25" s="10">
        <v>0.03</v>
      </c>
      <c r="I25" s="1" t="s">
        <v>39</v>
      </c>
    </row>
    <row r="26" spans="2:12" x14ac:dyDescent="0.25">
      <c r="B26" s="6">
        <f t="shared" si="0"/>
        <v>6</v>
      </c>
      <c r="E26" s="18" t="s">
        <v>38</v>
      </c>
      <c r="G26" s="11">
        <f>G24*G25</f>
        <v>41353147.799999997</v>
      </c>
      <c r="I26" s="1" t="s">
        <v>40</v>
      </c>
    </row>
    <row r="27" spans="2:12" x14ac:dyDescent="0.25">
      <c r="E27" s="9"/>
    </row>
    <row r="28" spans="2:12" x14ac:dyDescent="0.25">
      <c r="B28" s="2" t="s">
        <v>52</v>
      </c>
      <c r="C28" s="2"/>
    </row>
    <row r="29" spans="2:12" x14ac:dyDescent="0.25">
      <c r="B29" s="2"/>
      <c r="C29" s="2"/>
    </row>
    <row r="30" spans="2:12" x14ac:dyDescent="0.25">
      <c r="B30" s="21" t="s">
        <v>71</v>
      </c>
      <c r="C30" s="18"/>
      <c r="D30" s="22"/>
      <c r="E30" s="22"/>
      <c r="F30" s="5"/>
      <c r="G30" s="3"/>
      <c r="I30" s="5"/>
    </row>
    <row r="31" spans="2:12" x14ac:dyDescent="0.25">
      <c r="B31" s="3" t="s">
        <v>6</v>
      </c>
      <c r="C31" s="3"/>
      <c r="D31" s="12"/>
      <c r="G31" s="13"/>
      <c r="I31" s="14"/>
    </row>
    <row r="32" spans="2:12" x14ac:dyDescent="0.25">
      <c r="B32" s="6">
        <f>B26+1</f>
        <v>7</v>
      </c>
      <c r="C32" s="6"/>
      <c r="D32" s="2" t="s">
        <v>4</v>
      </c>
    </row>
    <row r="33" spans="2:9" x14ac:dyDescent="0.25">
      <c r="B33" s="6">
        <f>B32+1</f>
        <v>8</v>
      </c>
      <c r="C33" s="6"/>
      <c r="G33" s="4" t="s">
        <v>0</v>
      </c>
      <c r="I33" s="5" t="s">
        <v>19</v>
      </c>
    </row>
    <row r="34" spans="2:9" x14ac:dyDescent="0.25">
      <c r="B34" s="6">
        <f t="shared" ref="B34:B55" si="1">B33+1</f>
        <v>9</v>
      </c>
      <c r="E34" s="1" t="s">
        <v>54</v>
      </c>
      <c r="G34" s="24">
        <v>1090000000</v>
      </c>
    </row>
    <row r="35" spans="2:9" x14ac:dyDescent="0.25">
      <c r="B35" s="6">
        <f t="shared" si="1"/>
        <v>10</v>
      </c>
      <c r="E35" s="15" t="s">
        <v>1</v>
      </c>
      <c r="G35" s="25">
        <v>6.2175000000000001E-2</v>
      </c>
      <c r="I35" s="1" t="s">
        <v>69</v>
      </c>
    </row>
    <row r="36" spans="2:9" x14ac:dyDescent="0.25">
      <c r="B36" s="6">
        <f t="shared" si="1"/>
        <v>11</v>
      </c>
      <c r="E36" s="1" t="s">
        <v>5</v>
      </c>
      <c r="G36" s="8">
        <f>(G34*G35)</f>
        <v>67770750</v>
      </c>
      <c r="I36" s="1" t="s">
        <v>60</v>
      </c>
    </row>
    <row r="37" spans="2:9" x14ac:dyDescent="0.25">
      <c r="B37" s="6">
        <f t="shared" si="1"/>
        <v>12</v>
      </c>
    </row>
    <row r="38" spans="2:9" x14ac:dyDescent="0.25">
      <c r="B38" s="6">
        <f t="shared" si="1"/>
        <v>13</v>
      </c>
      <c r="D38" s="2" t="s">
        <v>14</v>
      </c>
      <c r="G38" s="4" t="s">
        <v>0</v>
      </c>
      <c r="I38" s="5" t="s">
        <v>19</v>
      </c>
    </row>
    <row r="39" spans="2:9" x14ac:dyDescent="0.25">
      <c r="B39" s="6">
        <f t="shared" si="1"/>
        <v>14</v>
      </c>
      <c r="E39" s="1" t="s">
        <v>18</v>
      </c>
      <c r="G39" s="8">
        <f>G34</f>
        <v>1090000000</v>
      </c>
      <c r="I39" s="1" t="s">
        <v>62</v>
      </c>
    </row>
    <row r="40" spans="2:9" x14ac:dyDescent="0.25">
      <c r="B40" s="6">
        <f t="shared" si="1"/>
        <v>15</v>
      </c>
      <c r="E40" s="15" t="s">
        <v>1</v>
      </c>
      <c r="G40" s="25">
        <v>6.2175000000000001E-2</v>
      </c>
      <c r="I40" s="1" t="s">
        <v>69</v>
      </c>
    </row>
    <row r="41" spans="2:9" x14ac:dyDescent="0.25">
      <c r="B41" s="6">
        <f t="shared" si="1"/>
        <v>16</v>
      </c>
      <c r="E41" s="1" t="s">
        <v>20</v>
      </c>
      <c r="G41" s="27">
        <v>9.0957999999999997E-2</v>
      </c>
      <c r="I41" s="1" t="s">
        <v>32</v>
      </c>
    </row>
    <row r="42" spans="2:9" x14ac:dyDescent="0.25">
      <c r="B42" s="6">
        <f t="shared" si="1"/>
        <v>17</v>
      </c>
      <c r="E42" s="1" t="s">
        <v>21</v>
      </c>
      <c r="G42" s="16">
        <f>-G39*G40*G41</f>
        <v>-6164291.8784999996</v>
      </c>
      <c r="I42" s="1" t="s">
        <v>61</v>
      </c>
    </row>
    <row r="43" spans="2:9" x14ac:dyDescent="0.25">
      <c r="B43" s="6">
        <f t="shared" si="1"/>
        <v>18</v>
      </c>
      <c r="G43" s="17"/>
    </row>
    <row r="44" spans="2:9" x14ac:dyDescent="0.25">
      <c r="B44" s="6">
        <f t="shared" si="1"/>
        <v>19</v>
      </c>
      <c r="D44" s="2" t="s">
        <v>22</v>
      </c>
      <c r="G44" s="4" t="s">
        <v>0</v>
      </c>
      <c r="I44" s="5" t="s">
        <v>19</v>
      </c>
    </row>
    <row r="45" spans="2:9" x14ac:dyDescent="0.25">
      <c r="B45" s="6">
        <f t="shared" si="1"/>
        <v>20</v>
      </c>
      <c r="E45" s="1" t="s">
        <v>13</v>
      </c>
      <c r="G45" s="16">
        <f>G34</f>
        <v>1090000000</v>
      </c>
      <c r="I45" s="1" t="s">
        <v>62</v>
      </c>
    </row>
    <row r="46" spans="2:9" x14ac:dyDescent="0.25">
      <c r="B46" s="6">
        <f t="shared" si="1"/>
        <v>21</v>
      </c>
      <c r="E46" s="15" t="s">
        <v>1</v>
      </c>
      <c r="G46" s="25">
        <v>6.2175000000000001E-2</v>
      </c>
      <c r="I46" s="1" t="s">
        <v>69</v>
      </c>
    </row>
    <row r="47" spans="2:9" x14ac:dyDescent="0.25">
      <c r="B47" s="6">
        <f t="shared" si="1"/>
        <v>22</v>
      </c>
      <c r="E47" s="1" t="s">
        <v>30</v>
      </c>
      <c r="G47" s="8">
        <f>G36</f>
        <v>67770750</v>
      </c>
      <c r="I47" s="1" t="s">
        <v>63</v>
      </c>
    </row>
    <row r="48" spans="2:9" x14ac:dyDescent="0.25">
      <c r="B48" s="6">
        <f t="shared" si="1"/>
        <v>23</v>
      </c>
      <c r="E48" s="1" t="s">
        <v>31</v>
      </c>
      <c r="G48" s="16">
        <f>G47/8</f>
        <v>8471343.75</v>
      </c>
      <c r="I48" s="1" t="s">
        <v>64</v>
      </c>
    </row>
    <row r="49" spans="2:10" x14ac:dyDescent="0.25">
      <c r="B49" s="6">
        <f t="shared" si="1"/>
        <v>24</v>
      </c>
      <c r="E49" s="1" t="s">
        <v>20</v>
      </c>
      <c r="G49" s="27">
        <v>9.0957999999999997E-2</v>
      </c>
      <c r="I49" s="1" t="s">
        <v>32</v>
      </c>
    </row>
    <row r="50" spans="2:10" x14ac:dyDescent="0.25">
      <c r="B50" s="6">
        <f t="shared" si="1"/>
        <v>25</v>
      </c>
      <c r="E50" s="1" t="s">
        <v>23</v>
      </c>
      <c r="G50" s="16">
        <f>G48*G49</f>
        <v>770536.48481249996</v>
      </c>
      <c r="I50" s="1" t="s">
        <v>65</v>
      </c>
    </row>
    <row r="51" spans="2:10" x14ac:dyDescent="0.25">
      <c r="B51" s="6">
        <f t="shared" si="1"/>
        <v>26</v>
      </c>
    </row>
    <row r="52" spans="2:10" x14ac:dyDescent="0.25">
      <c r="B52" s="6">
        <f t="shared" si="1"/>
        <v>27</v>
      </c>
      <c r="D52" s="2" t="s">
        <v>25</v>
      </c>
      <c r="G52" s="4" t="s">
        <v>0</v>
      </c>
      <c r="I52" s="5" t="s">
        <v>19</v>
      </c>
    </row>
    <row r="53" spans="2:10" x14ac:dyDescent="0.25">
      <c r="B53" s="6">
        <f t="shared" si="1"/>
        <v>28</v>
      </c>
      <c r="E53" s="1" t="s">
        <v>55</v>
      </c>
      <c r="G53" s="16">
        <f>G36+G42+G50</f>
        <v>62376994.606312498</v>
      </c>
      <c r="I53" s="1" t="s">
        <v>66</v>
      </c>
    </row>
    <row r="54" spans="2:10" x14ac:dyDescent="0.25">
      <c r="B54" s="6">
        <f t="shared" si="1"/>
        <v>29</v>
      </c>
      <c r="E54" s="1" t="s">
        <v>56</v>
      </c>
      <c r="G54" s="17">
        <f>-G53</f>
        <v>-62376994.606312498</v>
      </c>
      <c r="I54" s="1" t="s">
        <v>72</v>
      </c>
    </row>
    <row r="55" spans="2:10" x14ac:dyDescent="0.25">
      <c r="B55" s="6">
        <f t="shared" si="1"/>
        <v>30</v>
      </c>
      <c r="E55" s="1" t="s">
        <v>70</v>
      </c>
      <c r="G55" s="26" t="str">
        <f>IF(ABS(G54)&gt;G26,"YES","NO")</f>
        <v>YES</v>
      </c>
      <c r="I55" s="1" t="s">
        <v>68</v>
      </c>
    </row>
    <row r="57" spans="2:10" x14ac:dyDescent="0.25">
      <c r="B57" s="5" t="s">
        <v>57</v>
      </c>
    </row>
    <row r="58" spans="2:10" x14ac:dyDescent="0.25">
      <c r="C58" s="1" t="s">
        <v>17</v>
      </c>
      <c r="D58" s="1" t="s">
        <v>26</v>
      </c>
    </row>
    <row r="59" spans="2:10" x14ac:dyDescent="0.25">
      <c r="C59" s="1" t="s">
        <v>15</v>
      </c>
      <c r="D59" s="1" t="s">
        <v>28</v>
      </c>
    </row>
    <row r="60" spans="2:10" x14ac:dyDescent="0.25">
      <c r="D60" s="1" t="s">
        <v>27</v>
      </c>
    </row>
    <row r="61" spans="2:10" x14ac:dyDescent="0.25">
      <c r="C61" s="18" t="s">
        <v>16</v>
      </c>
      <c r="D61" s="18" t="s">
        <v>29</v>
      </c>
      <c r="E61" s="18"/>
      <c r="F61" s="18"/>
      <c r="G61" s="18"/>
      <c r="H61" s="18"/>
      <c r="I61" s="18"/>
      <c r="J61" s="18"/>
    </row>
    <row r="62" spans="2:10" x14ac:dyDescent="0.25">
      <c r="C62" s="18"/>
      <c r="D62" s="18" t="s">
        <v>43</v>
      </c>
      <c r="E62" s="18"/>
      <c r="F62" s="18"/>
      <c r="G62" s="18"/>
      <c r="H62" s="18"/>
      <c r="I62" s="18"/>
      <c r="J62" s="18"/>
    </row>
    <row r="63" spans="2:10" x14ac:dyDescent="0.25">
      <c r="C63" s="18" t="s">
        <v>24</v>
      </c>
      <c r="D63" s="18" t="s">
        <v>67</v>
      </c>
      <c r="E63" s="18"/>
      <c r="F63" s="18"/>
      <c r="G63" s="18"/>
      <c r="H63" s="18"/>
      <c r="I63" s="18"/>
      <c r="J63" s="18"/>
    </row>
    <row r="64" spans="2:10" x14ac:dyDescent="0.25">
      <c r="C64" s="18"/>
      <c r="D64" s="18"/>
      <c r="E64" s="18"/>
      <c r="F64" s="18"/>
      <c r="G64" s="18"/>
      <c r="H64" s="18"/>
      <c r="I64" s="18"/>
      <c r="J64" s="18"/>
    </row>
  </sheetData>
  <mergeCells count="2">
    <mergeCell ref="A1:M1"/>
    <mergeCell ref="A2:M2"/>
  </mergeCells>
  <pageMargins left="0.7" right="0.7" top="0.75" bottom="0.75" header="0.3" footer="0.3"/>
  <pageSetup scale="65" orientation="portrait" r:id="rId1"/>
  <headerFooter>
    <oddHeader xml:space="preserve">&amp;R&amp;8TO2023 Draft Annual Update
Attachment 4
WP- Schedule 1 - Cost Adjustment
Page &amp;P of &amp;N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Adj Amt</vt:lpstr>
      <vt:lpstr>'Cost Adj Amt'!Print_Area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Mindess, Robert G</dc:creator>
  <cp:lastModifiedBy>Berton Hansen</cp:lastModifiedBy>
  <cp:lastPrinted>2022-06-07T22:49:40Z</cp:lastPrinted>
  <dcterms:created xsi:type="dcterms:W3CDTF">2019-05-15T22:05:01Z</dcterms:created>
  <dcterms:modified xsi:type="dcterms:W3CDTF">2022-06-08T21:41:31Z</dcterms:modified>
</cp:coreProperties>
</file>