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55" windowHeight="7740"/>
  </bookViews>
  <sheets>
    <sheet name="SWPPP Workpaper" sheetId="1" r:id="rId1"/>
  </sheets>
  <externalReferences>
    <externalReference r:id="rId2"/>
  </externalReferences>
  <definedNames>
    <definedName name="_xlnm._FilterDatabase" localSheetId="0" hidden="1">'SWPPP Workpaper'!$A$1:$J$48</definedName>
    <definedName name="Order_Number">[1]Master!#REF!</definedName>
  </definedNames>
  <calcPr calcId="145621"/>
</workbook>
</file>

<file path=xl/calcChain.xml><?xml version="1.0" encoding="utf-8"?>
<calcChain xmlns="http://schemas.openxmlformats.org/spreadsheetml/2006/main">
  <c r="F49" i="1" l="1"/>
  <c r="G49" i="1"/>
  <c r="H49" i="1"/>
  <c r="I49" i="1"/>
  <c r="J49" i="1"/>
  <c r="F51" i="1"/>
  <c r="G51" i="1"/>
  <c r="H51" i="1"/>
  <c r="I51" i="1"/>
  <c r="J51" i="1"/>
  <c r="F52" i="1"/>
  <c r="G52" i="1"/>
  <c r="H52" i="1"/>
  <c r="I52" i="1"/>
  <c r="J52" i="1"/>
  <c r="F53" i="1"/>
  <c r="G53" i="1"/>
  <c r="H53" i="1"/>
  <c r="I53" i="1"/>
  <c r="J53" i="1"/>
  <c r="F54" i="1"/>
  <c r="G54" i="1"/>
  <c r="H54" i="1"/>
  <c r="I54" i="1"/>
  <c r="J54" i="1"/>
  <c r="F57" i="1"/>
  <c r="G57" i="1"/>
  <c r="J57" i="1" s="1"/>
  <c r="H57" i="1"/>
  <c r="J55" i="1" l="1"/>
  <c r="F55" i="1"/>
  <c r="I55" i="1"/>
  <c r="H55" i="1"/>
  <c r="G58" i="1"/>
  <c r="H58" i="1"/>
  <c r="F58" i="1"/>
  <c r="G55" i="1"/>
  <c r="J58" i="1" l="1"/>
</calcChain>
</file>

<file path=xl/sharedStrings.xml><?xml version="1.0" encoding="utf-8"?>
<sst xmlns="http://schemas.openxmlformats.org/spreadsheetml/2006/main" count="81" uniqueCount="22">
  <si>
    <t xml:space="preserve">to O&amp;M in 2013 for 2010 through 2012 activity.  </t>
  </si>
  <si>
    <t>2. O&amp;M Adjustment made in TO8 ($3,501,043) to incorporate 2012 spend. TO9 adjustment removed ($6,843,434) amounts transferred</t>
  </si>
  <si>
    <t>balances in TO9 Plant Study included impact of all corrections.</t>
  </si>
  <si>
    <t>1. Plant Adjustment for expenditures in 2010 through 2012 made to projects in-service prior to 2013 in corrected TO8 Plant Study. End of 2013</t>
  </si>
  <si>
    <t>Notes:</t>
  </si>
  <si>
    <r>
      <t>O&amp;M Adjustment</t>
    </r>
    <r>
      <rPr>
        <b/>
        <vertAlign val="superscript"/>
        <sz val="10"/>
        <color theme="1"/>
        <rFont val="Arial"/>
        <family val="2"/>
      </rPr>
      <t>2</t>
    </r>
  </si>
  <si>
    <r>
      <t>Plant Adjustment</t>
    </r>
    <r>
      <rPr>
        <b/>
        <vertAlign val="superscript"/>
        <sz val="10"/>
        <color theme="1"/>
        <rFont val="Arial"/>
        <family val="2"/>
      </rPr>
      <t>1</t>
    </r>
  </si>
  <si>
    <t>Capitalized Overhead</t>
  </si>
  <si>
    <t>Division Overhead</t>
  </si>
  <si>
    <t>Proj.Support</t>
  </si>
  <si>
    <t>Direct Costs</t>
  </si>
  <si>
    <t>Antelope</t>
  </si>
  <si>
    <t>Windhub</t>
  </si>
  <si>
    <t>Vincent</t>
  </si>
  <si>
    <t>Whirlwind</t>
  </si>
  <si>
    <t>Highwind</t>
  </si>
  <si>
    <t>Total</t>
  </si>
  <si>
    <t>Cost element group</t>
  </si>
  <si>
    <t>In-Service Date (Yr Mo)</t>
  </si>
  <si>
    <t>Location</t>
  </si>
  <si>
    <t>Name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</si>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</sst>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2" fillId="0" borderId="1" xfId="0" applyNumberFormat="1" applyFont="1" applyBorder="1"/>
    <xf numFmtId="0" fontId="3" fillId="0" borderId="2" xfId="0" applyFont="1" applyBorder="1"/>
    <xf numFmtId="164" fontId="2" fillId="0" borderId="3" xfId="0" applyNumberFormat="1" applyFont="1" applyBorder="1"/>
    <xf numFmtId="0" fontId="3" fillId="0" borderId="4" xfId="0" applyFont="1" applyBorder="1"/>
    <xf numFmtId="164" fontId="2" fillId="0" borderId="0" xfId="0" applyNumberFormat="1" applyFont="1"/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2" borderId="7" xfId="0" applyFont="1" applyFill="1" applyBorder="1"/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10" xfId="0" applyNumberFormat="1" applyBorder="1"/>
    <xf numFmtId="164" fontId="5" fillId="0" borderId="11" xfId="0" applyNumberFormat="1" applyFont="1" applyBorder="1"/>
    <xf numFmtId="164" fontId="5" fillId="0" borderId="8" xfId="0" applyNumberFormat="1" applyFont="1" applyBorder="1"/>
    <xf numFmtId="0" fontId="3" fillId="2" borderId="11" xfId="0" applyFont="1" applyFill="1" applyBorder="1"/>
    <xf numFmtId="164" fontId="0" fillId="0" borderId="13" xfId="0" applyNumberFormat="1" applyBorder="1"/>
    <xf numFmtId="164" fontId="5" fillId="0" borderId="7" xfId="0" applyNumberFormat="1" applyFont="1" applyBorder="1"/>
    <xf numFmtId="164" fontId="5" fillId="0" borderId="12" xfId="0" applyNumberFormat="1" applyFont="1" applyBorder="1"/>
    <xf numFmtId="164" fontId="2" fillId="0" borderId="9" xfId="0" applyNumberFormat="1" applyFont="1" applyBorder="1"/>
    <xf numFmtId="164" fontId="2" fillId="0" borderId="14" xfId="0" applyNumberFormat="1" applyFont="1" applyBorder="1"/>
    <xf numFmtId="164" fontId="2" fillId="0" borderId="10" xfId="0" applyNumberFormat="1" applyFont="1" applyBorder="1"/>
    <xf numFmtId="164" fontId="2" fillId="0" borderId="0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164" fontId="2" fillId="0" borderId="13" xfId="0" applyNumberFormat="1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5" fillId="3" borderId="26" xfId="0" applyFont="1" applyFill="1" applyBorder="1"/>
    <xf numFmtId="0" fontId="2" fillId="3" borderId="26" xfId="0" applyFont="1" applyFill="1" applyBorder="1"/>
    <xf numFmtId="0" fontId="2" fillId="3" borderId="26" xfId="0" applyFont="1" applyFill="1" applyBorder="1" applyAlignment="1">
      <alignment horizontal="center"/>
    </xf>
    <xf numFmtId="0" fontId="3" fillId="3" borderId="26" xfId="0" applyFont="1" applyFill="1" applyBorder="1"/>
    <xf numFmtId="164" fontId="2" fillId="3" borderId="26" xfId="1" applyNumberFormat="1" applyFont="1" applyFill="1" applyBorder="1"/>
    <xf numFmtId="164" fontId="5" fillId="0" borderId="9" xfId="0" applyNumberFormat="1" applyFont="1" applyBorder="1"/>
    <xf numFmtId="164" fontId="5" fillId="0" borderId="0" xfId="0" applyNumberFormat="1" applyFont="1" applyBorder="1"/>
    <xf numFmtId="164" fontId="5" fillId="0" borderId="13" xfId="0" applyNumberFormat="1" applyFont="1" applyBorder="1"/>
    <xf numFmtId="164" fontId="5" fillId="0" borderId="10" xfId="0" applyNumberFormat="1" applyFont="1" applyBorder="1"/>
    <xf numFmtId="164" fontId="0" fillId="0" borderId="14" xfId="0" applyNumberFormat="1" applyBorder="1"/>
    <xf numFmtId="164" fontId="0" fillId="0" borderId="15" xfId="0" applyNumberFormat="1" applyBorder="1"/>
    <xf numFmtId="164" fontId="0" fillId="0" borderId="0" xfId="0" applyNumberFormat="1" applyBorder="1"/>
    <xf numFmtId="164" fontId="0" fillId="0" borderId="16" xfId="0" applyNumberFormat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</cellXfs>
  <cellStyles count="9">
    <cellStyle name="Comma" xfId="1" builtinId="3"/>
    <cellStyle name="Comma 2" xfId="2"/>
    <cellStyle name="Comma 3" xfId="3"/>
    <cellStyle name="Comma 3 2" xfId="4"/>
    <cellStyle name="Comma 4" xfId="5"/>
    <cellStyle name="Currency 2" xfId="6"/>
    <cellStyle name="Normal" xfId="0" builtinId="0"/>
    <cellStyle name="Normal 2" xfId="7"/>
    <cellStyle name="Percent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ransmission%20Incentives\TRTP%20SWPPP%20Timing%20Adjustments%20(1-3-1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ustments"/>
      <sheetName val="Master"/>
      <sheetName val="800219436"/>
      <sheetName val="800063658"/>
      <sheetName val="800219424"/>
      <sheetName val="800062939"/>
      <sheetName val="800219505"/>
      <sheetName val="800216839"/>
      <sheetName val="800216929"/>
      <sheetName val="8002168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tabSelected="1" view="pageLayout" zoomScale="90" zoomScaleNormal="100" zoomScalePageLayoutView="90" workbookViewId="0">
      <selection activeCell="E8" sqref="E8"/>
    </sheetView>
  </sheetViews>
  <sheetFormatPr defaultColWidth="9.140625" defaultRowHeight="12.75" x14ac:dyDescent="0.2"/>
  <cols>
    <col min="1" max="1" width="11.7109375" style="1" customWidth="1"/>
    <col min="2" max="2" width="10.28515625" style="1" bestFit="1" customWidth="1"/>
    <col min="3" max="3" width="8.85546875" style="1" bestFit="1" customWidth="1"/>
    <col min="4" max="4" width="12.28515625" style="2" bestFit="1" customWidth="1"/>
    <col min="5" max="5" width="21" style="1" bestFit="1" customWidth="1"/>
    <col min="6" max="6" width="10.28515625" style="1" bestFit="1" customWidth="1"/>
    <col min="7" max="8" width="11.85546875" style="1" bestFit="1" customWidth="1"/>
    <col min="9" max="9" width="11.140625" style="1" bestFit="1" customWidth="1"/>
    <col min="10" max="10" width="11.85546875" style="1" bestFit="1" customWidth="1"/>
    <col min="11" max="11" width="10.28515625" style="1" bestFit="1" customWidth="1"/>
    <col min="12" max="16384" width="9.140625" style="1"/>
  </cols>
  <sheetData>
    <row r="1" spans="1:10" ht="25.5" x14ac:dyDescent="0.2">
      <c r="A1" s="14" t="s">
        <v>21</v>
      </c>
      <c r="B1" s="14" t="s">
        <v>20</v>
      </c>
      <c r="C1" s="14" t="s">
        <v>19</v>
      </c>
      <c r="D1" s="15" t="s">
        <v>18</v>
      </c>
      <c r="E1" s="14" t="s">
        <v>17</v>
      </c>
      <c r="F1" s="14">
        <v>2010</v>
      </c>
      <c r="G1" s="14">
        <v>2011</v>
      </c>
      <c r="H1" s="14">
        <v>2012</v>
      </c>
      <c r="I1" s="21">
        <v>2013</v>
      </c>
      <c r="J1" s="16" t="s">
        <v>16</v>
      </c>
    </row>
    <row r="2" spans="1:10" x14ac:dyDescent="0.2">
      <c r="A2" s="3">
        <v>800062939</v>
      </c>
      <c r="B2" s="3" t="s">
        <v>12</v>
      </c>
      <c r="C2" s="12">
        <v>5079</v>
      </c>
      <c r="D2" s="11">
        <v>200912</v>
      </c>
      <c r="E2" s="3" t="s">
        <v>10</v>
      </c>
      <c r="F2" s="17">
        <v>599294.26</v>
      </c>
      <c r="G2" s="47">
        <v>0</v>
      </c>
      <c r="H2" s="47">
        <v>0</v>
      </c>
      <c r="I2" s="48">
        <v>0</v>
      </c>
      <c r="J2" s="22">
        <v>599294.26</v>
      </c>
    </row>
    <row r="3" spans="1:10" x14ac:dyDescent="0.2">
      <c r="A3" s="3">
        <v>800062939</v>
      </c>
      <c r="B3" s="3" t="s">
        <v>12</v>
      </c>
      <c r="C3" s="12">
        <v>5079</v>
      </c>
      <c r="D3" s="11">
        <v>200912</v>
      </c>
      <c r="E3" s="3" t="s">
        <v>9</v>
      </c>
      <c r="F3" s="18">
        <v>41950.598200000008</v>
      </c>
      <c r="G3" s="49">
        <v>0</v>
      </c>
      <c r="H3" s="49">
        <v>0</v>
      </c>
      <c r="I3" s="50">
        <v>0</v>
      </c>
      <c r="J3" s="22">
        <v>41950.598200000008</v>
      </c>
    </row>
    <row r="4" spans="1:10" x14ac:dyDescent="0.2">
      <c r="A4" s="3">
        <v>800062939</v>
      </c>
      <c r="B4" s="3" t="s">
        <v>12</v>
      </c>
      <c r="C4" s="12">
        <v>5079</v>
      </c>
      <c r="D4" s="11">
        <v>200912</v>
      </c>
      <c r="E4" s="3" t="s">
        <v>8</v>
      </c>
      <c r="F4" s="18">
        <v>40783.160521519836</v>
      </c>
      <c r="G4" s="49">
        <v>0</v>
      </c>
      <c r="H4" s="49">
        <v>0</v>
      </c>
      <c r="I4" s="50">
        <v>0</v>
      </c>
      <c r="J4" s="22">
        <v>40783.160521519836</v>
      </c>
    </row>
    <row r="5" spans="1:10" x14ac:dyDescent="0.2">
      <c r="A5" s="3">
        <v>800062939</v>
      </c>
      <c r="B5" s="3" t="s">
        <v>12</v>
      </c>
      <c r="C5" s="12">
        <v>5079</v>
      </c>
      <c r="D5" s="11">
        <v>200912</v>
      </c>
      <c r="E5" s="3" t="s">
        <v>7</v>
      </c>
      <c r="F5" s="51">
        <v>16141.780206415062</v>
      </c>
      <c r="G5" s="52">
        <v>0</v>
      </c>
      <c r="H5" s="52">
        <v>0</v>
      </c>
      <c r="I5" s="53">
        <v>0</v>
      </c>
      <c r="J5" s="22">
        <v>16141.780206415062</v>
      </c>
    </row>
    <row r="6" spans="1:10" x14ac:dyDescent="0.2">
      <c r="A6" s="3"/>
      <c r="B6" s="3"/>
      <c r="C6" s="12"/>
      <c r="D6" s="11"/>
      <c r="E6" s="3"/>
      <c r="F6" s="19">
        <v>698169.79892793496</v>
      </c>
      <c r="G6" s="10">
        <v>0</v>
      </c>
      <c r="H6" s="10">
        <v>0</v>
      </c>
      <c r="I6" s="10">
        <v>0</v>
      </c>
      <c r="J6" s="23">
        <v>698169.79892793496</v>
      </c>
    </row>
    <row r="7" spans="1:10" x14ac:dyDescent="0.2">
      <c r="A7" s="3"/>
      <c r="B7" s="3"/>
      <c r="C7" s="12"/>
      <c r="D7" s="11"/>
      <c r="E7" s="3"/>
      <c r="F7" s="43"/>
      <c r="G7" s="44"/>
      <c r="H7" s="44"/>
      <c r="I7" s="44"/>
      <c r="J7" s="45"/>
    </row>
    <row r="8" spans="1:10" x14ac:dyDescent="0.2">
      <c r="A8" s="3">
        <v>800063658</v>
      </c>
      <c r="B8" s="3" t="s">
        <v>15</v>
      </c>
      <c r="C8" s="12">
        <v>8084</v>
      </c>
      <c r="D8" s="11">
        <v>201211</v>
      </c>
      <c r="E8" s="3" t="s">
        <v>10</v>
      </c>
      <c r="F8" s="17">
        <v>0</v>
      </c>
      <c r="G8" s="47">
        <v>0</v>
      </c>
      <c r="H8" s="47">
        <v>0</v>
      </c>
      <c r="I8" s="48">
        <v>61176.479999999996</v>
      </c>
      <c r="J8" s="54">
        <v>61176.479999999996</v>
      </c>
    </row>
    <row r="9" spans="1:10" x14ac:dyDescent="0.2">
      <c r="A9" s="3">
        <v>800063658</v>
      </c>
      <c r="B9" s="3" t="s">
        <v>15</v>
      </c>
      <c r="C9" s="12">
        <v>8084</v>
      </c>
      <c r="D9" s="11">
        <v>201211</v>
      </c>
      <c r="E9" s="3" t="s">
        <v>9</v>
      </c>
      <c r="F9" s="18">
        <v>0</v>
      </c>
      <c r="G9" s="49">
        <v>0</v>
      </c>
      <c r="H9" s="49">
        <v>0</v>
      </c>
      <c r="I9" s="50">
        <v>4282.3536000000004</v>
      </c>
      <c r="J9" s="22">
        <v>4282.3536000000004</v>
      </c>
    </row>
    <row r="10" spans="1:10" x14ac:dyDescent="0.2">
      <c r="A10" s="3">
        <v>800063658</v>
      </c>
      <c r="B10" s="3" t="s">
        <v>15</v>
      </c>
      <c r="C10" s="12">
        <v>8084</v>
      </c>
      <c r="D10" s="11">
        <v>201211</v>
      </c>
      <c r="E10" s="3" t="s">
        <v>8</v>
      </c>
      <c r="F10" s="18">
        <v>0</v>
      </c>
      <c r="G10" s="49">
        <v>0</v>
      </c>
      <c r="H10" s="49">
        <v>0</v>
      </c>
      <c r="I10" s="50">
        <v>4163.1805450323309</v>
      </c>
      <c r="J10" s="22">
        <v>4163.1805450323309</v>
      </c>
    </row>
    <row r="11" spans="1:10" x14ac:dyDescent="0.2">
      <c r="A11" s="3">
        <v>800063658</v>
      </c>
      <c r="B11" s="3" t="s">
        <v>15</v>
      </c>
      <c r="C11" s="12">
        <v>8084</v>
      </c>
      <c r="D11" s="11">
        <v>201211</v>
      </c>
      <c r="E11" s="3" t="s">
        <v>7</v>
      </c>
      <c r="F11" s="51">
        <v>0</v>
      </c>
      <c r="G11" s="52">
        <v>0</v>
      </c>
      <c r="H11" s="52">
        <v>0</v>
      </c>
      <c r="I11" s="53">
        <v>1647.7669817197095</v>
      </c>
      <c r="J11" s="55">
        <v>1647.7669817197095</v>
      </c>
    </row>
    <row r="12" spans="1:10" x14ac:dyDescent="0.2">
      <c r="A12" s="3"/>
      <c r="B12" s="3"/>
      <c r="C12" s="12"/>
      <c r="D12" s="11"/>
      <c r="E12" s="3"/>
      <c r="F12" s="19">
        <v>0</v>
      </c>
      <c r="G12" s="10">
        <v>0</v>
      </c>
      <c r="H12" s="10">
        <v>0</v>
      </c>
      <c r="I12" s="10">
        <v>71269.781126752045</v>
      </c>
      <c r="J12" s="23">
        <v>71269.781126752045</v>
      </c>
    </row>
    <row r="13" spans="1:10" x14ac:dyDescent="0.2">
      <c r="A13" s="3"/>
      <c r="B13" s="3"/>
      <c r="C13" s="12"/>
      <c r="D13" s="11"/>
      <c r="E13" s="3"/>
      <c r="F13" s="46"/>
      <c r="G13" s="44"/>
      <c r="H13" s="44"/>
      <c r="I13" s="44"/>
      <c r="J13" s="45"/>
    </row>
    <row r="14" spans="1:10" x14ac:dyDescent="0.2">
      <c r="A14" s="3">
        <v>800216839</v>
      </c>
      <c r="B14" s="3" t="s">
        <v>14</v>
      </c>
      <c r="C14" s="12">
        <v>8060</v>
      </c>
      <c r="D14" s="11">
        <v>201202</v>
      </c>
      <c r="E14" s="3" t="s">
        <v>10</v>
      </c>
      <c r="F14" s="17">
        <v>0</v>
      </c>
      <c r="G14" s="47">
        <v>0</v>
      </c>
      <c r="H14" s="47">
        <v>995140.53</v>
      </c>
      <c r="I14" s="48">
        <v>685059.17</v>
      </c>
      <c r="J14" s="54">
        <v>1680199.7000000002</v>
      </c>
    </row>
    <row r="15" spans="1:10" x14ac:dyDescent="0.2">
      <c r="A15" s="3">
        <v>800216839</v>
      </c>
      <c r="B15" s="3" t="s">
        <v>14</v>
      </c>
      <c r="C15" s="12">
        <v>8060</v>
      </c>
      <c r="D15" s="11">
        <v>201202</v>
      </c>
      <c r="E15" s="3" t="s">
        <v>9</v>
      </c>
      <c r="F15" s="18">
        <v>0</v>
      </c>
      <c r="G15" s="49">
        <v>0</v>
      </c>
      <c r="H15" s="49">
        <v>69659.837100000004</v>
      </c>
      <c r="I15" s="50">
        <v>47954.14190000001</v>
      </c>
      <c r="J15" s="22">
        <v>117613.97900000002</v>
      </c>
    </row>
    <row r="16" spans="1:10" x14ac:dyDescent="0.2">
      <c r="A16" s="3">
        <v>800216839</v>
      </c>
      <c r="B16" s="3" t="s">
        <v>14</v>
      </c>
      <c r="C16" s="12">
        <v>8060</v>
      </c>
      <c r="D16" s="11">
        <v>201202</v>
      </c>
      <c r="E16" s="3" t="s">
        <v>8</v>
      </c>
      <c r="F16" s="18">
        <v>0</v>
      </c>
      <c r="G16" s="49">
        <v>0</v>
      </c>
      <c r="H16" s="49">
        <v>67721.282657471675</v>
      </c>
      <c r="I16" s="50">
        <v>46619.632393691121</v>
      </c>
      <c r="J16" s="22">
        <v>114340.9150511628</v>
      </c>
    </row>
    <row r="17" spans="1:10" x14ac:dyDescent="0.2">
      <c r="A17" s="3">
        <v>800216839</v>
      </c>
      <c r="B17" s="3" t="s">
        <v>14</v>
      </c>
      <c r="C17" s="12">
        <v>8060</v>
      </c>
      <c r="D17" s="11">
        <v>201202</v>
      </c>
      <c r="E17" s="3" t="s">
        <v>7</v>
      </c>
      <c r="F17" s="51">
        <v>0</v>
      </c>
      <c r="G17" s="52">
        <v>0</v>
      </c>
      <c r="H17" s="52">
        <v>26803.760325946379</v>
      </c>
      <c r="I17" s="53">
        <v>18451.827905925766</v>
      </c>
      <c r="J17" s="55">
        <v>45255.588231872141</v>
      </c>
    </row>
    <row r="18" spans="1:10" x14ac:dyDescent="0.2">
      <c r="A18" s="3"/>
      <c r="B18" s="3"/>
      <c r="C18" s="12"/>
      <c r="D18" s="11"/>
      <c r="E18" s="3"/>
      <c r="F18" s="19">
        <v>0</v>
      </c>
      <c r="G18" s="10">
        <v>0</v>
      </c>
      <c r="H18" s="10">
        <v>1159325.410083418</v>
      </c>
      <c r="I18" s="10">
        <v>798084.772199617</v>
      </c>
      <c r="J18" s="23">
        <v>1957410.182283035</v>
      </c>
    </row>
    <row r="19" spans="1:10" x14ac:dyDescent="0.2">
      <c r="A19" s="3"/>
      <c r="B19" s="3"/>
      <c r="C19" s="12"/>
      <c r="D19" s="11"/>
      <c r="E19" s="3"/>
      <c r="F19" s="46"/>
      <c r="G19" s="44"/>
      <c r="H19" s="44"/>
      <c r="I19" s="44"/>
      <c r="J19" s="45"/>
    </row>
    <row r="20" spans="1:10" x14ac:dyDescent="0.2">
      <c r="A20" s="3">
        <v>800216848</v>
      </c>
      <c r="B20" s="3" t="s">
        <v>11</v>
      </c>
      <c r="C20" s="12">
        <v>5052</v>
      </c>
      <c r="D20" s="11">
        <v>201202</v>
      </c>
      <c r="E20" s="3" t="s">
        <v>10</v>
      </c>
      <c r="F20" s="17">
        <v>0</v>
      </c>
      <c r="G20" s="47">
        <v>145356.15</v>
      </c>
      <c r="H20" s="47">
        <v>120241.19</v>
      </c>
      <c r="I20" s="48">
        <v>26196.01</v>
      </c>
      <c r="J20" s="54">
        <v>291793.34999999998</v>
      </c>
    </row>
    <row r="21" spans="1:10" x14ac:dyDescent="0.2">
      <c r="A21" s="3">
        <v>800216848</v>
      </c>
      <c r="B21" s="3" t="s">
        <v>11</v>
      </c>
      <c r="C21" s="12">
        <v>5052</v>
      </c>
      <c r="D21" s="11">
        <v>201202</v>
      </c>
      <c r="E21" s="3" t="s">
        <v>9</v>
      </c>
      <c r="F21" s="18">
        <v>0</v>
      </c>
      <c r="G21" s="49">
        <v>10174.9305</v>
      </c>
      <c r="H21" s="49">
        <v>8416.8833000000013</v>
      </c>
      <c r="I21" s="50">
        <v>1833.7207000000001</v>
      </c>
      <c r="J21" s="22">
        <v>20425.534500000005</v>
      </c>
    </row>
    <row r="22" spans="1:10" x14ac:dyDescent="0.2">
      <c r="A22" s="3">
        <v>800216848</v>
      </c>
      <c r="B22" s="3" t="s">
        <v>11</v>
      </c>
      <c r="C22" s="12">
        <v>5052</v>
      </c>
      <c r="D22" s="11">
        <v>201202</v>
      </c>
      <c r="E22" s="3" t="s">
        <v>8</v>
      </c>
      <c r="F22" s="18">
        <v>0</v>
      </c>
      <c r="G22" s="49">
        <v>9891.773697682529</v>
      </c>
      <c r="H22" s="49">
        <v>8182.6509619307308</v>
      </c>
      <c r="I22" s="50">
        <v>1782.690327875556</v>
      </c>
      <c r="J22" s="22">
        <v>19857.114987488814</v>
      </c>
    </row>
    <row r="23" spans="1:10" x14ac:dyDescent="0.2">
      <c r="A23" s="3">
        <v>800216848</v>
      </c>
      <c r="B23" s="3" t="s">
        <v>11</v>
      </c>
      <c r="C23" s="12">
        <v>5052</v>
      </c>
      <c r="D23" s="11">
        <v>201202</v>
      </c>
      <c r="E23" s="3" t="s">
        <v>7</v>
      </c>
      <c r="F23" s="51">
        <v>0</v>
      </c>
      <c r="G23" s="52">
        <v>3915.1167991341995</v>
      </c>
      <c r="H23" s="52">
        <v>3238.6541808990341</v>
      </c>
      <c r="I23" s="53">
        <v>705.58031993340137</v>
      </c>
      <c r="J23" s="55">
        <v>7859.3512999666355</v>
      </c>
    </row>
    <row r="24" spans="1:10" x14ac:dyDescent="0.2">
      <c r="A24" s="3"/>
      <c r="B24" s="3"/>
      <c r="C24" s="12"/>
      <c r="D24" s="11"/>
      <c r="E24" s="3"/>
      <c r="F24" s="19">
        <v>0</v>
      </c>
      <c r="G24" s="10">
        <v>169337.97099681673</v>
      </c>
      <c r="H24" s="10">
        <v>140079.37844282977</v>
      </c>
      <c r="I24" s="10">
        <v>30518.001347808957</v>
      </c>
      <c r="J24" s="23">
        <v>339935.35078745545</v>
      </c>
    </row>
    <row r="25" spans="1:10" x14ac:dyDescent="0.2">
      <c r="A25" s="3"/>
      <c r="B25" s="3"/>
      <c r="C25" s="12"/>
      <c r="D25" s="11"/>
      <c r="E25" s="3"/>
      <c r="F25" s="43"/>
      <c r="G25" s="44"/>
      <c r="H25" s="44"/>
      <c r="I25" s="44"/>
      <c r="J25" s="45"/>
    </row>
    <row r="26" spans="1:10" x14ac:dyDescent="0.2">
      <c r="A26" s="3">
        <v>800216929</v>
      </c>
      <c r="B26" s="3" t="s">
        <v>13</v>
      </c>
      <c r="C26" s="12">
        <v>5054</v>
      </c>
      <c r="D26" s="11">
        <v>201308</v>
      </c>
      <c r="E26" s="3" t="s">
        <v>10</v>
      </c>
      <c r="F26" s="17">
        <v>0</v>
      </c>
      <c r="G26" s="47">
        <v>691088.4</v>
      </c>
      <c r="H26" s="47">
        <v>599439.96</v>
      </c>
      <c r="I26" s="48">
        <v>160032.47</v>
      </c>
      <c r="J26" s="54">
        <v>1450560.8299999998</v>
      </c>
    </row>
    <row r="27" spans="1:10" x14ac:dyDescent="0.2">
      <c r="A27" s="3">
        <v>800216929</v>
      </c>
      <c r="B27" s="3" t="s">
        <v>13</v>
      </c>
      <c r="C27" s="12">
        <v>5054</v>
      </c>
      <c r="D27" s="11">
        <v>201308</v>
      </c>
      <c r="E27" s="3" t="s">
        <v>9</v>
      </c>
      <c r="F27" s="18">
        <v>0</v>
      </c>
      <c r="G27" s="49">
        <v>48376.188000000009</v>
      </c>
      <c r="H27" s="49">
        <v>41960.797200000001</v>
      </c>
      <c r="I27" s="50">
        <v>11202.272900000002</v>
      </c>
      <c r="J27" s="22">
        <v>101539.25810000001</v>
      </c>
    </row>
    <row r="28" spans="1:10" x14ac:dyDescent="0.2">
      <c r="A28" s="3">
        <v>800216929</v>
      </c>
      <c r="B28" s="3" t="s">
        <v>13</v>
      </c>
      <c r="C28" s="12">
        <v>5054</v>
      </c>
      <c r="D28" s="11">
        <v>201308</v>
      </c>
      <c r="E28" s="3" t="s">
        <v>8</v>
      </c>
      <c r="F28" s="18">
        <v>0</v>
      </c>
      <c r="G28" s="49">
        <v>47029.933428296652</v>
      </c>
      <c r="H28" s="49">
        <v>40793.075694890569</v>
      </c>
      <c r="I28" s="50">
        <v>10890.526321185369</v>
      </c>
      <c r="J28" s="22">
        <v>98713.535444372596</v>
      </c>
    </row>
    <row r="29" spans="1:10" x14ac:dyDescent="0.2">
      <c r="A29" s="3">
        <v>800216929</v>
      </c>
      <c r="B29" s="3" t="s">
        <v>13</v>
      </c>
      <c r="C29" s="12">
        <v>5054</v>
      </c>
      <c r="D29" s="11">
        <v>201308</v>
      </c>
      <c r="E29" s="3" t="s">
        <v>7</v>
      </c>
      <c r="F29" s="51">
        <v>0</v>
      </c>
      <c r="G29" s="52">
        <v>18614.22309635179</v>
      </c>
      <c r="H29" s="52">
        <v>16145.704584693063</v>
      </c>
      <c r="I29" s="53">
        <v>4310.4183187566532</v>
      </c>
      <c r="J29" s="55">
        <v>39070.345999801502</v>
      </c>
    </row>
    <row r="30" spans="1:10" x14ac:dyDescent="0.2">
      <c r="A30" s="3"/>
      <c r="B30" s="3"/>
      <c r="C30" s="12"/>
      <c r="D30" s="11"/>
      <c r="E30" s="3"/>
      <c r="F30" s="19">
        <v>0</v>
      </c>
      <c r="G30" s="10">
        <v>805108.74452464853</v>
      </c>
      <c r="H30" s="10">
        <v>698339.53747958364</v>
      </c>
      <c r="I30" s="10">
        <v>186435.68753994204</v>
      </c>
      <c r="J30" s="23">
        <v>1689883.9695441739</v>
      </c>
    </row>
    <row r="31" spans="1:10" x14ac:dyDescent="0.2">
      <c r="A31" s="3"/>
      <c r="B31" s="3"/>
      <c r="C31" s="12"/>
      <c r="D31" s="11"/>
      <c r="E31" s="3"/>
      <c r="F31" s="46"/>
      <c r="G31" s="44"/>
      <c r="H31" s="44"/>
      <c r="I31" s="44"/>
      <c r="J31" s="45"/>
    </row>
    <row r="32" spans="1:10" x14ac:dyDescent="0.2">
      <c r="A32" s="3">
        <v>800219424</v>
      </c>
      <c r="B32" s="3" t="s">
        <v>12</v>
      </c>
      <c r="C32" s="12">
        <v>5079</v>
      </c>
      <c r="D32" s="11">
        <v>201206</v>
      </c>
      <c r="E32" s="3" t="s">
        <v>10</v>
      </c>
      <c r="F32" s="17">
        <v>0</v>
      </c>
      <c r="G32" s="47">
        <v>1116995.1499999999</v>
      </c>
      <c r="H32" s="47">
        <v>741992.44</v>
      </c>
      <c r="I32" s="48">
        <v>156652.14000000001</v>
      </c>
      <c r="J32" s="54">
        <v>2015639.73</v>
      </c>
    </row>
    <row r="33" spans="1:10" x14ac:dyDescent="0.2">
      <c r="A33" s="3">
        <v>800219424</v>
      </c>
      <c r="B33" s="3" t="s">
        <v>12</v>
      </c>
      <c r="C33" s="12">
        <v>5079</v>
      </c>
      <c r="D33" s="11">
        <v>201206</v>
      </c>
      <c r="E33" s="3" t="s">
        <v>9</v>
      </c>
      <c r="F33" s="18">
        <v>0</v>
      </c>
      <c r="G33" s="49">
        <v>78189.660499999998</v>
      </c>
      <c r="H33" s="49">
        <v>51939.470800000003</v>
      </c>
      <c r="I33" s="50">
        <v>10965.649800000003</v>
      </c>
      <c r="J33" s="22">
        <v>141094.78110000002</v>
      </c>
    </row>
    <row r="34" spans="1:10" x14ac:dyDescent="0.2">
      <c r="A34" s="3">
        <v>800219424</v>
      </c>
      <c r="B34" s="3" t="s">
        <v>12</v>
      </c>
      <c r="C34" s="12">
        <v>5079</v>
      </c>
      <c r="D34" s="11">
        <v>201206</v>
      </c>
      <c r="E34" s="3" t="s">
        <v>8</v>
      </c>
      <c r="F34" s="18">
        <v>0</v>
      </c>
      <c r="G34" s="49">
        <v>76013.730724217385</v>
      </c>
      <c r="H34" s="49">
        <v>50494.054100024536</v>
      </c>
      <c r="I34" s="50">
        <v>10660.488174306223</v>
      </c>
      <c r="J34" s="22">
        <v>137168.27299854814</v>
      </c>
    </row>
    <row r="35" spans="1:10" x14ac:dyDescent="0.2">
      <c r="A35" s="3">
        <v>800219424</v>
      </c>
      <c r="B35" s="3" t="s">
        <v>12</v>
      </c>
      <c r="C35" s="12">
        <v>5079</v>
      </c>
      <c r="D35" s="11">
        <v>201206</v>
      </c>
      <c r="E35" s="3" t="s">
        <v>7</v>
      </c>
      <c r="F35" s="51">
        <v>0</v>
      </c>
      <c r="G35" s="52">
        <v>30085.871676681203</v>
      </c>
      <c r="H35" s="52">
        <v>19985.305518029847</v>
      </c>
      <c r="I35" s="53">
        <v>4219.3703185886707</v>
      </c>
      <c r="J35" s="55">
        <v>54290.547513299724</v>
      </c>
    </row>
    <row r="36" spans="1:10" x14ac:dyDescent="0.2">
      <c r="A36" s="3"/>
      <c r="B36" s="3"/>
      <c r="C36" s="12"/>
      <c r="D36" s="11"/>
      <c r="E36" s="3"/>
      <c r="F36" s="19">
        <v>0</v>
      </c>
      <c r="G36" s="10">
        <v>1301284.4129008984</v>
      </c>
      <c r="H36" s="10">
        <v>864411.27041805431</v>
      </c>
      <c r="I36" s="10">
        <v>182497.64829289494</v>
      </c>
      <c r="J36" s="23">
        <v>2348193.3316118475</v>
      </c>
    </row>
    <row r="37" spans="1:10" x14ac:dyDescent="0.2">
      <c r="A37" s="3"/>
      <c r="B37" s="3"/>
      <c r="C37" s="12"/>
      <c r="D37" s="11"/>
      <c r="E37" s="3"/>
      <c r="F37" s="46"/>
      <c r="G37" s="44"/>
      <c r="H37" s="44"/>
      <c r="I37" s="44"/>
      <c r="J37" s="45"/>
    </row>
    <row r="38" spans="1:10" x14ac:dyDescent="0.2">
      <c r="A38" s="13">
        <v>800219436</v>
      </c>
      <c r="B38" s="13" t="s">
        <v>12</v>
      </c>
      <c r="C38" s="12">
        <v>5079</v>
      </c>
      <c r="D38" s="11">
        <v>201212</v>
      </c>
      <c r="E38" s="3" t="s">
        <v>10</v>
      </c>
      <c r="F38" s="17">
        <v>0</v>
      </c>
      <c r="G38" s="47">
        <v>0</v>
      </c>
      <c r="H38" s="47">
        <v>412642.26000000007</v>
      </c>
      <c r="I38" s="48">
        <v>670584.5</v>
      </c>
      <c r="J38" s="54">
        <v>1083226.76</v>
      </c>
    </row>
    <row r="39" spans="1:10" x14ac:dyDescent="0.2">
      <c r="A39" s="13">
        <v>800219436</v>
      </c>
      <c r="B39" s="13" t="s">
        <v>12</v>
      </c>
      <c r="C39" s="12">
        <v>5079</v>
      </c>
      <c r="D39" s="11">
        <v>201212</v>
      </c>
      <c r="E39" s="3" t="s">
        <v>9</v>
      </c>
      <c r="F39" s="18">
        <v>0</v>
      </c>
      <c r="G39" s="49">
        <v>0</v>
      </c>
      <c r="H39" s="49">
        <v>28884.958200000008</v>
      </c>
      <c r="I39" s="50">
        <v>46940.915000000001</v>
      </c>
      <c r="J39" s="22">
        <v>75825.873200000002</v>
      </c>
    </row>
    <row r="40" spans="1:10" x14ac:dyDescent="0.2">
      <c r="A40" s="13">
        <v>800219436</v>
      </c>
      <c r="B40" s="13" t="s">
        <v>12</v>
      </c>
      <c r="C40" s="12">
        <v>5079</v>
      </c>
      <c r="D40" s="11">
        <v>201212</v>
      </c>
      <c r="E40" s="3" t="s">
        <v>8</v>
      </c>
      <c r="F40" s="18">
        <v>0</v>
      </c>
      <c r="G40" s="49">
        <v>0</v>
      </c>
      <c r="H40" s="49">
        <v>28081.122498224369</v>
      </c>
      <c r="I40" s="50">
        <v>45634.602451795748</v>
      </c>
      <c r="J40" s="22">
        <v>73715.724950020114</v>
      </c>
    </row>
    <row r="41" spans="1:10" x14ac:dyDescent="0.2">
      <c r="A41" s="13">
        <v>800219436</v>
      </c>
      <c r="B41" s="13" t="s">
        <v>12</v>
      </c>
      <c r="C41" s="12">
        <v>5079</v>
      </c>
      <c r="D41" s="11">
        <v>201212</v>
      </c>
      <c r="E41" s="3" t="s">
        <v>7</v>
      </c>
      <c r="F41" s="51">
        <v>0</v>
      </c>
      <c r="G41" s="52">
        <v>0</v>
      </c>
      <c r="H41" s="52">
        <v>11114.374205416849</v>
      </c>
      <c r="I41" s="53">
        <v>18061.957758161643</v>
      </c>
      <c r="J41" s="55">
        <v>29176.331963578494</v>
      </c>
    </row>
    <row r="42" spans="1:10" x14ac:dyDescent="0.2">
      <c r="A42" s="13"/>
      <c r="B42" s="13"/>
      <c r="C42" s="12"/>
      <c r="D42" s="11"/>
      <c r="E42" s="3"/>
      <c r="F42" s="19">
        <v>0</v>
      </c>
      <c r="G42" s="10">
        <v>0</v>
      </c>
      <c r="H42" s="10">
        <v>480722.71490364126</v>
      </c>
      <c r="I42" s="10">
        <v>781221.97520995734</v>
      </c>
      <c r="J42" s="23">
        <v>1261944.6901135987</v>
      </c>
    </row>
    <row r="43" spans="1:10" x14ac:dyDescent="0.2">
      <c r="A43" s="13"/>
      <c r="B43" s="13"/>
      <c r="C43" s="12"/>
      <c r="D43" s="11"/>
      <c r="E43" s="3"/>
      <c r="F43" s="46"/>
      <c r="G43" s="44"/>
      <c r="H43" s="44"/>
      <c r="I43" s="44"/>
      <c r="J43" s="45"/>
    </row>
    <row r="44" spans="1:10" x14ac:dyDescent="0.2">
      <c r="A44" s="13">
        <v>800219505</v>
      </c>
      <c r="B44" s="13" t="s">
        <v>11</v>
      </c>
      <c r="C44" s="12">
        <v>5052</v>
      </c>
      <c r="D44" s="11">
        <v>201212</v>
      </c>
      <c r="E44" s="3" t="s">
        <v>10</v>
      </c>
      <c r="F44" s="17">
        <v>0</v>
      </c>
      <c r="G44" s="47">
        <v>570995.53</v>
      </c>
      <c r="H44" s="47">
        <v>402546.49</v>
      </c>
      <c r="I44" s="48">
        <v>81932.649999999994</v>
      </c>
      <c r="J44" s="54">
        <v>1055474.67</v>
      </c>
    </row>
    <row r="45" spans="1:10" x14ac:dyDescent="0.2">
      <c r="A45" s="13">
        <v>800219505</v>
      </c>
      <c r="B45" s="13" t="s">
        <v>11</v>
      </c>
      <c r="C45" s="12">
        <v>5052</v>
      </c>
      <c r="D45" s="11">
        <v>201212</v>
      </c>
      <c r="E45" s="3" t="s">
        <v>9</v>
      </c>
      <c r="F45" s="18">
        <v>0</v>
      </c>
      <c r="G45" s="49">
        <v>39969.687100000003</v>
      </c>
      <c r="H45" s="49">
        <v>28178.254300000001</v>
      </c>
      <c r="I45" s="50">
        <v>5735.2855</v>
      </c>
      <c r="J45" s="22">
        <v>73883.226900000009</v>
      </c>
    </row>
    <row r="46" spans="1:10" x14ac:dyDescent="0.2">
      <c r="A46" s="13">
        <v>800219505</v>
      </c>
      <c r="B46" s="13" t="s">
        <v>11</v>
      </c>
      <c r="C46" s="12">
        <v>5052</v>
      </c>
      <c r="D46" s="11">
        <v>201212</v>
      </c>
      <c r="E46" s="3" t="s">
        <v>8</v>
      </c>
      <c r="F46" s="18">
        <v>0</v>
      </c>
      <c r="G46" s="49">
        <v>38857.375935922188</v>
      </c>
      <c r="H46" s="49">
        <v>27394.085368086755</v>
      </c>
      <c r="I46" s="50">
        <v>5575.6789943282647</v>
      </c>
      <c r="J46" s="22">
        <v>71827.14029833721</v>
      </c>
    </row>
    <row r="47" spans="1:10" x14ac:dyDescent="0.2">
      <c r="A47" s="13">
        <v>800219505</v>
      </c>
      <c r="B47" s="13" t="s">
        <v>11</v>
      </c>
      <c r="C47" s="12">
        <v>5052</v>
      </c>
      <c r="D47" s="11">
        <v>201212</v>
      </c>
      <c r="E47" s="3" t="s">
        <v>7</v>
      </c>
      <c r="F47" s="51">
        <v>0</v>
      </c>
      <c r="G47" s="52">
        <v>15379.563862509674</v>
      </c>
      <c r="H47" s="52">
        <v>10842.448189715447</v>
      </c>
      <c r="I47" s="53">
        <v>2206.8271236723222</v>
      </c>
      <c r="J47" s="55">
        <v>28428.839175897447</v>
      </c>
    </row>
    <row r="48" spans="1:10" x14ac:dyDescent="0.2">
      <c r="E48" s="3"/>
      <c r="F48" s="19">
        <v>0</v>
      </c>
      <c r="G48" s="10">
        <v>665202.15689843183</v>
      </c>
      <c r="H48" s="10">
        <v>468961.27785780223</v>
      </c>
      <c r="I48" s="10">
        <v>95450.441618000579</v>
      </c>
      <c r="J48" s="23">
        <v>1229613.8763742347</v>
      </c>
    </row>
    <row r="49" spans="1:11" ht="13.5" thickBot="1" x14ac:dyDescent="0.25">
      <c r="F49" s="20">
        <f>SUM(F6,F12,F18,F24,F30,F36,F42,F48)</f>
        <v>698169.79892793496</v>
      </c>
      <c r="G49" s="9">
        <f>SUM(G6,G12,G18,G24,G30,G36,G42,G48)</f>
        <v>2940933.2853207956</v>
      </c>
      <c r="H49" s="9">
        <f>SUM(H6,H12,H18,H24,H30,H36,H42,H48)</f>
        <v>3811839.5891853296</v>
      </c>
      <c r="I49" s="9">
        <f>SUM(I6,I12,I18,I24,I30,I36,I42,I48)</f>
        <v>2145478.307334973</v>
      </c>
      <c r="J49" s="24">
        <f>SUM(J6,J12,J18,J24,J30,J36,J42,J48)</f>
        <v>9596420.9807690326</v>
      </c>
    </row>
    <row r="50" spans="1:11" ht="13.5" thickTop="1" x14ac:dyDescent="0.2"/>
    <row r="51" spans="1:11" x14ac:dyDescent="0.2">
      <c r="E51" s="3" t="s">
        <v>10</v>
      </c>
      <c r="F51" s="25">
        <f>SUMIF($E$2:$E$48,$E51,F$2:F$48)</f>
        <v>599294.26</v>
      </c>
      <c r="G51" s="26">
        <f>SUMIF($E$2:$E$48,$E51,G$2:G$48)</f>
        <v>2524435.23</v>
      </c>
      <c r="H51" s="26">
        <f>SUMIF($E$2:$E$48,$E51,H$2:H$48)</f>
        <v>3272002.87</v>
      </c>
      <c r="I51" s="26">
        <f>SUMIF($E$2:$E$48,$E51,I$2:I$48)</f>
        <v>1841633.42</v>
      </c>
      <c r="J51" s="32">
        <f>SUMIF($E$2:$E$48,$E51,J$2:J$48)</f>
        <v>8237365.7799999993</v>
      </c>
    </row>
    <row r="52" spans="1:11" x14ac:dyDescent="0.2">
      <c r="E52" s="3" t="s">
        <v>9</v>
      </c>
      <c r="F52" s="27">
        <f t="shared" ref="F52:J54" si="0">SUMIF($E$3:$E$48,$E52,F$3:F$48)</f>
        <v>41950.598200000008</v>
      </c>
      <c r="G52" s="28">
        <f t="shared" si="0"/>
        <v>176710.46610000002</v>
      </c>
      <c r="H52" s="28">
        <f t="shared" si="0"/>
        <v>229040.20090000003</v>
      </c>
      <c r="I52" s="28">
        <f t="shared" si="0"/>
        <v>128914.33940000003</v>
      </c>
      <c r="J52" s="31">
        <f t="shared" si="0"/>
        <v>576615.60460000008</v>
      </c>
    </row>
    <row r="53" spans="1:11" x14ac:dyDescent="0.2">
      <c r="E53" s="3" t="s">
        <v>8</v>
      </c>
      <c r="F53" s="27">
        <f t="shared" si="0"/>
        <v>40783.160521519836</v>
      </c>
      <c r="G53" s="28">
        <f t="shared" si="0"/>
        <v>171792.81378611876</v>
      </c>
      <c r="H53" s="28">
        <f t="shared" si="0"/>
        <v>222666.27128062866</v>
      </c>
      <c r="I53" s="28">
        <f t="shared" si="0"/>
        <v>125326.79920821461</v>
      </c>
      <c r="J53" s="31">
        <f t="shared" si="0"/>
        <v>560569.04479648184</v>
      </c>
    </row>
    <row r="54" spans="1:11" x14ac:dyDescent="0.2">
      <c r="E54" s="3" t="s">
        <v>7</v>
      </c>
      <c r="F54" s="29">
        <f t="shared" si="0"/>
        <v>16141.780206415062</v>
      </c>
      <c r="G54" s="30">
        <f t="shared" si="0"/>
        <v>67994.775434676863</v>
      </c>
      <c r="H54" s="30">
        <f t="shared" si="0"/>
        <v>88130.247004700621</v>
      </c>
      <c r="I54" s="30">
        <f t="shared" si="0"/>
        <v>49603.74872675816</v>
      </c>
      <c r="J54" s="33">
        <f t="shared" si="0"/>
        <v>221870.55137255072</v>
      </c>
    </row>
    <row r="55" spans="1:11" ht="13.5" thickBot="1" x14ac:dyDescent="0.25">
      <c r="F55" s="20">
        <f>SUM(F51:F54)</f>
        <v>698169.79892793496</v>
      </c>
      <c r="G55" s="9">
        <f>SUM(G51:G54)</f>
        <v>2940933.2853207956</v>
      </c>
      <c r="H55" s="9">
        <f>SUM(H51:H54)</f>
        <v>3811839.5891853296</v>
      </c>
      <c r="I55" s="9">
        <f>SUM(I51:I54)</f>
        <v>2145478.3073349725</v>
      </c>
      <c r="J55" s="24">
        <f>SUM(J51:J54)</f>
        <v>9596420.9807690307</v>
      </c>
    </row>
    <row r="56" spans="1:11" ht="14.25" thickTop="1" thickBot="1" x14ac:dyDescent="0.25">
      <c r="K56" s="8"/>
    </row>
    <row r="57" spans="1:11" ht="14.25" x14ac:dyDescent="0.2">
      <c r="E57" s="7" t="s">
        <v>6</v>
      </c>
      <c r="F57" s="36">
        <f>-(SUM(F6,F18,F24,F36,F42,F48))</f>
        <v>-698169.79892793496</v>
      </c>
      <c r="G57" s="6">
        <f>-(SUM(G6,G18,G24,G36,G42,G48))</f>
        <v>-2135824.5407961467</v>
      </c>
      <c r="H57" s="6">
        <f>-(SUM(H6,H18,H24,H36,H42,H48))</f>
        <v>-3113500.0517057455</v>
      </c>
      <c r="I57" s="6">
        <v>0</v>
      </c>
      <c r="J57" s="34">
        <f>SUM(F57:I57)</f>
        <v>-5947494.3914298266</v>
      </c>
    </row>
    <row r="58" spans="1:11" ht="15" thickBot="1" x14ac:dyDescent="0.25">
      <c r="E58" s="5" t="s">
        <v>5</v>
      </c>
      <c r="F58" s="37">
        <f>F51+F52</f>
        <v>641244.85820000002</v>
      </c>
      <c r="G58" s="4">
        <f>G51+G52</f>
        <v>2701145.6960999998</v>
      </c>
      <c r="H58" s="4">
        <f>H51+H52</f>
        <v>3501043.0709000002</v>
      </c>
      <c r="I58" s="4">
        <v>0</v>
      </c>
      <c r="J58" s="35">
        <f>SUM(F58:I58)</f>
        <v>6843433.6251999997</v>
      </c>
    </row>
    <row r="59" spans="1:11" x14ac:dyDescent="0.2">
      <c r="E59" s="13"/>
      <c r="F59" s="28"/>
      <c r="G59" s="28"/>
      <c r="H59" s="28"/>
      <c r="I59" s="28"/>
      <c r="J59" s="28"/>
    </row>
    <row r="60" spans="1:11" x14ac:dyDescent="0.2">
      <c r="E60" s="13"/>
      <c r="F60" s="28"/>
      <c r="G60" s="28"/>
      <c r="H60" s="28"/>
      <c r="I60" s="28"/>
      <c r="J60" s="28"/>
    </row>
    <row r="61" spans="1:11" ht="13.5" thickBot="1" x14ac:dyDescent="0.25">
      <c r="A61" s="38" t="s">
        <v>4</v>
      </c>
      <c r="B61" s="39"/>
      <c r="C61" s="39"/>
      <c r="D61" s="40"/>
      <c r="E61" s="41"/>
      <c r="F61" s="42"/>
      <c r="G61" s="42"/>
      <c r="H61" s="42"/>
      <c r="I61" s="42"/>
      <c r="J61" s="42"/>
    </row>
    <row r="62" spans="1:11" x14ac:dyDescent="0.2">
      <c r="A62" s="1" t="s">
        <v>3</v>
      </c>
    </row>
    <row r="63" spans="1:11" x14ac:dyDescent="0.2">
      <c r="A63" s="1" t="s">
        <v>2</v>
      </c>
    </row>
    <row r="64" spans="1:11" x14ac:dyDescent="0.2">
      <c r="A64" s="1" t="s">
        <v>1</v>
      </c>
    </row>
    <row r="65" spans="1:1" x14ac:dyDescent="0.2">
      <c r="A65" s="1" t="s">
        <v>0</v>
      </c>
    </row>
  </sheetData>
  <pageMargins left="0.7" right="0.7" top="1.2138888888888888" bottom="0.75" header="0.55000000000000004" footer="0.3"/>
  <pageSetup scale="76" orientation="portrait" verticalDpi="0" r:id="rId1"/>
  <headerFooter>
    <oddHeader>&amp;C&amp;"Arial,Bold"&amp;11SWPPP Capital to Expense Adjustment
Actual Accounting Correction Processed 12-2013&amp;RTO9 Annual Update 
Attachment 4
WP Schedule 19 - SWPPP
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SWPPP Workpaper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 Configuration</dc:creator>
  <cp:lastModifiedBy>Ocegueda, Antonio</cp:lastModifiedBy>
  <cp:lastPrinted>2014-06-09T23:39:23Z</cp:lastPrinted>
  <dcterms:created xsi:type="dcterms:W3CDTF">2014-06-09T23:33:14Z</dcterms:created>
  <dcterms:modified xsi:type="dcterms:W3CDTF">2014-06-10T15:21:16Z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SWPPP Workpaper.xlsx</vt:lpwstr>
  </property>
</Properties>
</file>