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8" windowWidth="17400" windowHeight="7680"/>
  </bookViews>
  <sheets>
    <sheet name="ShareholderAndOther" sheetId="1" r:id="rId1"/>
    <sheet name="ShareholderExclusions" sheetId="4" r:id="rId2"/>
    <sheet name="ResultsSharing" sheetId="2" r:id="rId3"/>
    <sheet name="Acct 930.2" sheetId="5" r:id="rId4"/>
  </sheets>
  <definedNames>
    <definedName name="_xlnm.Print_Area" localSheetId="3">'Acct 930.2'!$A$1:$H$25</definedName>
    <definedName name="_xlnm.Print_Area" localSheetId="2">ResultsSharing!$A$1:$G$57</definedName>
    <definedName name="_xlnm.Print_Area" localSheetId="0">ShareholderAndOther!$A$1:$K$66</definedName>
    <definedName name="_xlnm.Print_Area" localSheetId="1">ShareholderExclusions!$A$1:$D$51</definedName>
  </definedNames>
  <calcPr calcId="145621"/>
</workbook>
</file>

<file path=xl/calcChain.xml><?xml version="1.0" encoding="utf-8"?>
<calcChain xmlns="http://schemas.openxmlformats.org/spreadsheetml/2006/main">
  <c r="F62" i="1" l="1"/>
  <c r="F24" i="5"/>
  <c r="E21" i="5"/>
  <c r="E5" i="5" l="1"/>
  <c r="E24" i="5" s="1"/>
  <c r="D43" i="1" l="1"/>
  <c r="D43" i="2"/>
  <c r="E39" i="2" s="1"/>
  <c r="E38" i="2"/>
  <c r="B20" i="2"/>
  <c r="B21" i="2" s="1"/>
  <c r="B22" i="2" s="1"/>
  <c r="B23" i="2" s="1"/>
  <c r="B24" i="2" s="1"/>
  <c r="B25" i="2" s="1"/>
  <c r="B26" i="2" s="1"/>
  <c r="B27" i="2" s="1"/>
  <c r="B28" i="2" s="1"/>
  <c r="B29" i="2" s="1"/>
  <c r="B30" i="2" s="1"/>
  <c r="B31" i="2" s="1"/>
  <c r="B19" i="2"/>
  <c r="D9" i="2"/>
  <c r="F40" i="2" l="1"/>
  <c r="G40" i="2" s="1"/>
  <c r="E55" i="2" s="1"/>
  <c r="F38" i="2"/>
  <c r="E41" i="2"/>
  <c r="E40" i="2"/>
  <c r="F41" i="2"/>
  <c r="G41" i="2" s="1"/>
  <c r="E56" i="2" s="1"/>
  <c r="D20" i="2"/>
  <c r="F39" i="2"/>
  <c r="G39" i="2" s="1"/>
  <c r="E54" i="2" s="1"/>
  <c r="G38" i="2" l="1"/>
  <c r="F43" i="2"/>
  <c r="F63" i="1"/>
  <c r="F64" i="1"/>
  <c r="F56" i="1"/>
  <c r="E53" i="2" l="1"/>
  <c r="E57" i="2" s="1"/>
  <c r="G43" i="2"/>
  <c r="F59" i="1"/>
  <c r="B22" i="4"/>
  <c r="B28" i="4" l="1"/>
  <c r="D9" i="1" s="1"/>
  <c r="F54" i="1" s="1"/>
  <c r="B39" i="4"/>
  <c r="B13" i="4"/>
  <c r="D8" i="1" l="1"/>
  <c r="F52" i="1" s="1"/>
  <c r="D7" i="1"/>
  <c r="F51" i="1" l="1"/>
  <c r="B49" i="4"/>
  <c r="D12" i="1" s="1"/>
  <c r="B43" i="4" l="1"/>
  <c r="B51" i="4" s="1"/>
  <c r="D10" i="1"/>
  <c r="F57" i="1" l="1"/>
  <c r="D11" i="1"/>
  <c r="F61" i="1" s="1"/>
  <c r="D13" i="1" l="1"/>
  <c r="F66" i="1"/>
  <c r="D52" i="1"/>
  <c r="D53" i="1" s="1"/>
  <c r="D54" i="1" s="1"/>
  <c r="D55" i="1" s="1"/>
  <c r="D56" i="1" s="1"/>
  <c r="D57" i="1" s="1"/>
  <c r="D58" i="1" s="1"/>
  <c r="D59" i="1" s="1"/>
  <c r="D60" i="1" s="1"/>
  <c r="D61" i="1" s="1"/>
  <c r="D62" i="1" s="1"/>
  <c r="D63" i="1" s="1"/>
  <c r="D64" i="1" s="1"/>
</calcChain>
</file>

<file path=xl/sharedStrings.xml><?xml version="1.0" encoding="utf-8"?>
<sst xmlns="http://schemas.openxmlformats.org/spreadsheetml/2006/main" count="280" uniqueCount="204">
  <si>
    <t xml:space="preserve">Account </t>
  </si>
  <si>
    <t>Shareholder</t>
  </si>
  <si>
    <t>Exclusion</t>
  </si>
  <si>
    <t>1) Shareholder Exclusions for A&amp;G Accounts 920-935:</t>
  </si>
  <si>
    <t>Col 1</t>
  </si>
  <si>
    <t>or Other</t>
  </si>
  <si>
    <t>Acct.</t>
  </si>
  <si>
    <t>Exclusions</t>
  </si>
  <si>
    <t>Amount</t>
  </si>
  <si>
    <t>Line #</t>
  </si>
  <si>
    <t>Total:</t>
  </si>
  <si>
    <t xml:space="preserve">Line </t>
  </si>
  <si>
    <t>Calculation</t>
  </si>
  <si>
    <t>Other</t>
  </si>
  <si>
    <t>1a</t>
  </si>
  <si>
    <t>1b</t>
  </si>
  <si>
    <t>1c</t>
  </si>
  <si>
    <t>1d</t>
  </si>
  <si>
    <t>2a</t>
  </si>
  <si>
    <t>2b</t>
  </si>
  <si>
    <t>2c</t>
  </si>
  <si>
    <t>(In Formula Input Format)</t>
  </si>
  <si>
    <t>A&amp;G "Shareholder or Other Exclusions" workpapers</t>
  </si>
  <si>
    <t>Item</t>
  </si>
  <si>
    <t xml:space="preserve">A&amp;G Results Sharing Adjustments </t>
  </si>
  <si>
    <t>Notes:</t>
  </si>
  <si>
    <t>Line</t>
  </si>
  <si>
    <t>Accrued Results Sharing</t>
  </si>
  <si>
    <t>Capitalization rate</t>
  </si>
  <si>
    <t>Capitalized Results Sharing</t>
  </si>
  <si>
    <t>L1 * L2</t>
  </si>
  <si>
    <t>Source or</t>
  </si>
  <si>
    <t>Included in Account 920</t>
  </si>
  <si>
    <t>Col 3</t>
  </si>
  <si>
    <t>Results</t>
  </si>
  <si>
    <t>Sharing</t>
  </si>
  <si>
    <t>Source</t>
  </si>
  <si>
    <t>Line 3 above</t>
  </si>
  <si>
    <t>Not an input in formula</t>
  </si>
  <si>
    <t>CPUC GRC Decision</t>
  </si>
  <si>
    <t>2) Total Input Exclusions for Column 3, Lines 24-37 of Schedule 20</t>
  </si>
  <si>
    <t>1) Calculation of exclusion of capitalized portion of Results Sharing costs in Account 920:</t>
  </si>
  <si>
    <t>3) Calculation of Results Sharing Payouts:</t>
  </si>
  <si>
    <t>Business Unit</t>
  </si>
  <si>
    <t>Actual Payout</t>
  </si>
  <si>
    <t>% of Total Payout</t>
  </si>
  <si>
    <t>Allocated Capitalized RS</t>
  </si>
  <si>
    <t>Non-Capitalized RS</t>
  </si>
  <si>
    <t>A</t>
  </si>
  <si>
    <t>B</t>
  </si>
  <si>
    <t>A&amp;G</t>
  </si>
  <si>
    <t>Customer Service Business Unit</t>
  </si>
  <si>
    <t>Power Production Business Unit</t>
  </si>
  <si>
    <t>Trans. And Dist. Business Unit</t>
  </si>
  <si>
    <t>Totals</t>
  </si>
  <si>
    <t>4) Results Sharing Payouts</t>
  </si>
  <si>
    <t>Actual Results Sharing Payouts:</t>
  </si>
  <si>
    <t>Department</t>
  </si>
  <si>
    <t>d</t>
  </si>
  <si>
    <t>e</t>
  </si>
  <si>
    <t>f</t>
  </si>
  <si>
    <t>g</t>
  </si>
  <si>
    <t>Line 1, column D above</t>
  </si>
  <si>
    <t>Line 2, column D above</t>
  </si>
  <si>
    <t>Line 3, column D above</t>
  </si>
  <si>
    <t>Line 4, column D above</t>
  </si>
  <si>
    <t>Amount of Allocated Capitalized RS on Line 5, Column C is from Section 1 Line 3.</t>
  </si>
  <si>
    <t>Note:</t>
  </si>
  <si>
    <t>C =  L3 * B</t>
  </si>
  <si>
    <t>D =A - C</t>
  </si>
  <si>
    <t xml:space="preserve">Accounting Suspense </t>
  </si>
  <si>
    <t>Schedule 20, Lines 24-37, Column 1 for the following accounts:</t>
  </si>
  <si>
    <t>Account</t>
  </si>
  <si>
    <t>Title</t>
  </si>
  <si>
    <t>Description</t>
  </si>
  <si>
    <t>Total 920:</t>
  </si>
  <si>
    <t>Total 921:</t>
  </si>
  <si>
    <t>Total 926:</t>
  </si>
  <si>
    <t>Total 930.2:</t>
  </si>
  <si>
    <t>See ShareholderExclusions tab for detail</t>
  </si>
  <si>
    <t>2) Other Exclusions for A&amp;G Accounts 920-935:</t>
  </si>
  <si>
    <t>3) Total Input Exclusions for Column 1, Lines 24-37 of Schedule 20</t>
  </si>
  <si>
    <t>Provision for Doubtful Accounts</t>
  </si>
  <si>
    <t xml:space="preserve">and therefore have been excluded as "Other Exclusions" in Note 1 to Schedule 20, Column 1. </t>
  </si>
  <si>
    <t xml:space="preserve">The following additional items have been determined to be not appropriate for inclusion in transmission rates, </t>
  </si>
  <si>
    <t>Project Development Division Memorandum Account (PDDMA)</t>
  </si>
  <si>
    <t>Solar Photovoltaic Program (SPVP) Memorandum Account</t>
  </si>
  <si>
    <t>Energy Resource Recovery Account (ERRA)</t>
  </si>
  <si>
    <t>Energy Settlements Memorandum Account (ESMA)</t>
  </si>
  <si>
    <t>Public Purpose Programs Adjustment Mechanism (PPPAM)</t>
  </si>
  <si>
    <t>2d</t>
  </si>
  <si>
    <t>2e</t>
  </si>
  <si>
    <t>2f</t>
  </si>
  <si>
    <t>2g</t>
  </si>
  <si>
    <t>2i</t>
  </si>
  <si>
    <t>2j</t>
  </si>
  <si>
    <t>2k</t>
  </si>
  <si>
    <t>2l</t>
  </si>
  <si>
    <t>2m</t>
  </si>
  <si>
    <t>2n</t>
  </si>
  <si>
    <t>2o</t>
  </si>
  <si>
    <t>Research, Development and Demonstration Adj. Clause (RDDAC)</t>
  </si>
  <si>
    <t>FERC Form 1 Pg. 335 Line #</t>
  </si>
  <si>
    <t>FERC Form 1 Amount</t>
  </si>
  <si>
    <t>Included</t>
  </si>
  <si>
    <t>Excluded</t>
  </si>
  <si>
    <t>Formula References</t>
  </si>
  <si>
    <t>Industry Association Dues</t>
  </si>
  <si>
    <t>Nuclear Power Research Expenses</t>
  </si>
  <si>
    <t>Other Experimental and General Research Expenses</t>
  </si>
  <si>
    <t>Pub &amp; Dist Info to Stkhldrs…expn servicing outstanding Securities</t>
  </si>
  <si>
    <t>Credit Line Fees / Bank Charges</t>
  </si>
  <si>
    <t>Directors' Fees and Expenses</t>
  </si>
  <si>
    <t>Periodic SEC Reports</t>
  </si>
  <si>
    <t>Planning and Development of Communication Systems</t>
  </si>
  <si>
    <t>Payment to CEC / CPUC</t>
  </si>
  <si>
    <t>Vendor Discounts</t>
  </si>
  <si>
    <t>Accounting Suspense</t>
  </si>
  <si>
    <t>Canceled Re-zoning Projects</t>
  </si>
  <si>
    <t>Miscellaneous (Various Items)</t>
  </si>
  <si>
    <t>Total</t>
  </si>
  <si>
    <t>Provision for Doubtful Accounts - Non-Energy Billings</t>
  </si>
  <si>
    <t>If there are multiple items in an account, add sub lines for each excluded item</t>
  </si>
  <si>
    <t>Administrative and General Expense Charged or Paid by others</t>
  </si>
  <si>
    <t>Other Expn &gt;=$5,000 show purpose, receipt, amount.  Group if &lt; $5,000</t>
  </si>
  <si>
    <t>OSBU Shareholder Funded A&amp;G</t>
  </si>
  <si>
    <t>Shareholder Exclusions in September 13, 2013 Informational Filing</t>
  </si>
  <si>
    <t>Land Ops Mgmt Shareholder AG</t>
  </si>
  <si>
    <t>RER Shareholder AG</t>
  </si>
  <si>
    <t>Right of Way Southern Region Shareholder</t>
  </si>
  <si>
    <t>ASD Shareholder funded Activities</t>
  </si>
  <si>
    <t>Diamond Club</t>
  </si>
  <si>
    <t>Humanitarian Award Program</t>
  </si>
  <si>
    <t>General Function - P&amp;B Shareholder Costs</t>
  </si>
  <si>
    <t>Total 930.1:</t>
  </si>
  <si>
    <t>Miscellaneous General Expenses</t>
  </si>
  <si>
    <t>Cancelled Rezoning Projects</t>
  </si>
  <si>
    <t>GF - Treasurers - Misc Gen 930 Shareholder</t>
  </si>
  <si>
    <t>Total All</t>
  </si>
  <si>
    <t>Includes labor and other expenses associated with real estate licensing and leasing activities performed by Real Properties personnel.</t>
  </si>
  <si>
    <t>Includes salaries and other expenses of Revenue Enhancement personnel for developing a division-wide revenue enhancement plan. Activities include review of revenues derived from secondary land use.</t>
  </si>
  <si>
    <t>Includes Audit Services Department expenses relating to activities not directly benefiting utility customers.</t>
  </si>
  <si>
    <t>Fitness Center Expenses</t>
  </si>
  <si>
    <t>Includes labor and non-labor costs supporting the Company Fitness Center.  Non-labor costs include expenses for supplies; employee development and recognition; mileage, travel/lodging and meal costs associated with training; conferences and all other company business; individual membership fees and dues to trade, technical and professional associations; conferences and committee meetings; labor and miscellaneous expenses for agency/supplemental employees; and printing and mailing services.</t>
  </si>
  <si>
    <t>Includes company expenses related to anniversary awards, service pins, and other costs incurred in connection with employee welfare activities not otherwise included in a specific final cost center.</t>
  </si>
  <si>
    <t>Company cost to provide recognition of employees who provided a life saving action.</t>
  </si>
  <si>
    <t xml:space="preserve">Relates to costs incurred by SCE (shareholder) in the pursuit of secondary land uses where the project does not come to fruition for various reasons, therefore the project is cancelled and costs expensed.  Such costs could include topographical survey, rezoning application fees, etc. </t>
  </si>
  <si>
    <t>Miscellaneous Treasurers Department General Function</t>
  </si>
  <si>
    <t>1e</t>
  </si>
  <si>
    <t>Includes labor and non-labor related expenses for Operations Support shareholder related activities.</t>
  </si>
  <si>
    <t>Includes costs incurred by Real Properties for shareholder funded activities.</t>
  </si>
  <si>
    <t>Mohave PBOP termination funding</t>
  </si>
  <si>
    <t>Includes adjusting entries and miscellaneous corrections.</t>
  </si>
  <si>
    <t>Electric Program Investment Charge balancing acct. (EPICBA)</t>
  </si>
  <si>
    <t>Affiliate</t>
  </si>
  <si>
    <t>EIX Costs</t>
  </si>
  <si>
    <t>Removes afiliate charges</t>
  </si>
  <si>
    <t>Executive Benefit</t>
  </si>
  <si>
    <t>Includes executive retirement benefit costs not recoverable from customers.</t>
  </si>
  <si>
    <t>Total 923:</t>
  </si>
  <si>
    <t>SONGS Memorandum Account</t>
  </si>
  <si>
    <t>Consulting</t>
  </si>
  <si>
    <t>Removes shareholder consulting costs</t>
  </si>
  <si>
    <t>Outside Services</t>
  </si>
  <si>
    <t>Removes shareholder outside services costs</t>
  </si>
  <si>
    <t>Mohave Balancing Account</t>
  </si>
  <si>
    <t>1f</t>
  </si>
  <si>
    <t>Remove for lobbying expense.</t>
  </si>
  <si>
    <t>Lobbying Expense</t>
  </si>
  <si>
    <t>Fuel Cell Program Memorandum Account (FCPMA)</t>
  </si>
  <si>
    <t>2p</t>
  </si>
  <si>
    <t>Removes certain EIX costs not recoverable from ratepayers</t>
  </si>
  <si>
    <t>Nuclear Master Insurance Plan 100% CPUC costs</t>
  </si>
  <si>
    <t>SSID 100% CPUC costs</t>
  </si>
  <si>
    <t>Nuclear 100% CPUC costs</t>
  </si>
  <si>
    <t>2h</t>
  </si>
  <si>
    <t>2q</t>
  </si>
  <si>
    <t>2r</t>
  </si>
  <si>
    <t>2s</t>
  </si>
  <si>
    <t>2t</t>
  </si>
  <si>
    <t>Line 1a + (2a to 2e)</t>
  </si>
  <si>
    <t>Line 1b + 2f</t>
  </si>
  <si>
    <t>Line 2i</t>
  </si>
  <si>
    <t>Line 2k +2l +2m + 2n</t>
  </si>
  <si>
    <t>Line 1e</t>
  </si>
  <si>
    <t>Line 1d + 2j</t>
  </si>
  <si>
    <t>Line 2t</t>
  </si>
  <si>
    <t>Line 1c + 2g + 2h</t>
  </si>
  <si>
    <t>2u</t>
  </si>
  <si>
    <t>Line 1f + (2o to 2s)</t>
  </si>
  <si>
    <t>Line 2u</t>
  </si>
  <si>
    <t>LAM Shareholder Licensing Activities</t>
  </si>
  <si>
    <t>Employee Recognition, Tenure, and Service Awards</t>
  </si>
  <si>
    <t>Total All "Shareholder or Other":</t>
  </si>
  <si>
    <t>Total Other:</t>
  </si>
  <si>
    <t>Total Shareholder:</t>
  </si>
  <si>
    <t>Hydro, Mohave, and SSID 100% CPUC costs</t>
  </si>
  <si>
    <t>Hydro 100% CPUC costs</t>
  </si>
  <si>
    <t xml:space="preserve">Costs of DPV1 Penalty Appeals </t>
  </si>
  <si>
    <t>Company cost to support quarterly meetings for retiree and employees with 25+ years of service.</t>
  </si>
  <si>
    <t>Sch. 20, Line 35</t>
  </si>
  <si>
    <t>---</t>
  </si>
  <si>
    <t>Industry Association Dues Exclusion Detail: PDDMA</t>
  </si>
  <si>
    <t>Industry Association Dues Exclusion Detail: Shareholder</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</si>
</sst>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7" formatCode="&quot;$&quot;#,##0.00_);\(&quot;$&quot;#,##0.00\)"/>
    <numFmt numFmtId="44" formatCode="_(&quot;$&quot;* #,##0.00_);_(&quot;$&quot;* \(#,##0.00\);_(&quot;$&quot;* &quot;-&quot;??_);_(@_)"/>
    <numFmt numFmtId="43" formatCode="_(* #,##0.00_);_(* \(#,##0.00\);_(* &quot;-&quot;??_);_(@_)"/>
    <numFmt numFmtId="164" formatCode="&quot;$&quot;#,##0"/>
    <numFmt numFmtId="165" formatCode="_-* #,##0.00\ _D_M_-;\-* #,##0.00\ _D_M_-;_-* &quot;-&quot;??\ _D_M_-;_-@_-"/>
    <numFmt numFmtId="166" formatCode="_-* #,##0.00\ &quot;DM&quot;_-;\-* #,##0.00\ &quot;DM&quot;_-;_-* &quot;-&quot;??\ &quot;DM&quot;_-;_-@_-"/>
    <numFmt numFmtId="167" formatCode="0.0%"/>
    <numFmt numFmtId="168" formatCode="_(&quot;$&quot;* #,##0_);_(&quot;$&quot;* \(#,##0\);_(&quot;$&quot;* &quot;-&quot;??_);_(@_)"/>
  </numFmts>
  <fonts count="42" x14ac:knownFonts="1">
    <font>
      <sz val="11"/>
      <color theme="1"/>
      <name val="Calibri"/>
      <family val="2"/>
      <scheme val="minor"/>
    </font>
    <font>
      <b/>
      <sz val="11"/>
      <color theme="1"/>
      <name val="Calibri"/>
      <family val="2"/>
      <scheme val="minor"/>
    </font>
    <font>
      <b/>
      <u/>
      <sz val="11"/>
      <color theme="1"/>
      <name val="Calibri"/>
      <family val="2"/>
      <scheme val="minor"/>
    </font>
    <font>
      <b/>
      <sz val="10"/>
      <name val="Arial"/>
      <family val="2"/>
    </font>
    <font>
      <b/>
      <u/>
      <sz val="10"/>
      <name val="Arial"/>
      <family val="2"/>
    </font>
    <font>
      <sz val="11"/>
      <color theme="1"/>
      <name val="Calibri"/>
      <family val="2"/>
      <scheme val="minor"/>
    </font>
    <font>
      <sz val="10"/>
      <name val="Arial"/>
      <family val="2"/>
    </font>
    <font>
      <sz val="10"/>
      <color indexed="8"/>
      <name val="Arial"/>
      <family val="2"/>
    </font>
    <font>
      <sz val="10"/>
      <color indexed="9"/>
      <name val="Arial"/>
      <family val="2"/>
    </font>
    <font>
      <sz val="11"/>
      <color indexed="9"/>
      <name val="Calibri"/>
      <family val="2"/>
    </font>
    <font>
      <sz val="11"/>
      <color indexed="8"/>
      <name val="Calibri"/>
      <family val="2"/>
    </font>
    <font>
      <sz val="11"/>
      <color indexed="16"/>
      <name val="Calibri"/>
      <family val="2"/>
    </font>
    <font>
      <b/>
      <sz val="11"/>
      <color indexed="53"/>
      <name val="Calibri"/>
      <family val="2"/>
    </font>
    <font>
      <b/>
      <sz val="11"/>
      <color indexed="9"/>
      <name val="Calibri"/>
      <family val="2"/>
    </font>
    <font>
      <b/>
      <sz val="11"/>
      <color indexed="8"/>
      <name val="Calibri"/>
      <family val="2"/>
    </font>
    <font>
      <i/>
      <sz val="10"/>
      <color indexed="23"/>
      <name val="Arial"/>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53"/>
      <name val="Calibri"/>
      <family val="2"/>
    </font>
    <font>
      <sz val="11"/>
      <color indexed="60"/>
      <name val="Calibri"/>
      <family val="2"/>
    </font>
    <font>
      <b/>
      <sz val="11"/>
      <color indexed="63"/>
      <name val="Calibri"/>
      <family val="2"/>
    </font>
    <font>
      <b/>
      <sz val="10"/>
      <color indexed="8"/>
      <name val="Arial"/>
      <family val="2"/>
    </font>
    <font>
      <b/>
      <sz val="10"/>
      <color indexed="39"/>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
      <sz val="11"/>
      <color indexed="10"/>
      <name val="Calibri"/>
      <family val="2"/>
    </font>
    <font>
      <b/>
      <sz val="8"/>
      <name val="Arial"/>
      <family val="2"/>
    </font>
    <font>
      <u/>
      <sz val="10"/>
      <name val="Arial"/>
      <family val="2"/>
    </font>
    <font>
      <sz val="10"/>
      <name val="MS Sans Serif"/>
      <family val="2"/>
    </font>
    <font>
      <sz val="11"/>
      <color rgb="FFFF0000"/>
      <name val="Calibri"/>
      <family val="2"/>
      <scheme val="minor"/>
    </font>
    <font>
      <b/>
      <u/>
      <sz val="11"/>
      <name val="Calibri"/>
      <family val="2"/>
      <scheme val="minor"/>
    </font>
    <font>
      <b/>
      <sz val="11"/>
      <name val="Calibri"/>
      <family val="2"/>
      <scheme val="minor"/>
    </font>
    <font>
      <sz val="11"/>
      <name val="Calibri"/>
      <family val="2"/>
      <scheme val="minor"/>
    </font>
    <font>
      <sz val="11"/>
      <name val="Calibri"/>
      <family val="2"/>
    </font>
    <font>
      <sz val="10"/>
      <color theme="1"/>
      <name val="Arial"/>
      <family val="2"/>
    </font>
    <font>
      <u/>
      <sz val="11"/>
      <color theme="1"/>
      <name val="Calibri"/>
      <family val="2"/>
      <scheme val="minor"/>
    </font>
  </fonts>
  <fills count="45">
    <fill>
      <patternFill patternType="none"/>
    </fill>
    <fill>
      <patternFill patternType="gray125"/>
    </fill>
    <fill>
      <patternFill patternType="solid">
        <fgColor rgb="FFFFFF00"/>
        <bgColor indexed="64"/>
      </patternFill>
    </fill>
    <fill>
      <patternFill patternType="solid">
        <fgColor indexed="40"/>
      </patternFill>
    </fill>
    <fill>
      <patternFill patternType="solid">
        <fgColor indexed="29"/>
      </patternFill>
    </fill>
    <fill>
      <patternFill patternType="solid">
        <fgColor indexed="26"/>
      </patternFill>
    </fill>
    <fill>
      <patternFill patternType="solid">
        <fgColor indexed="9"/>
      </patternFill>
    </fill>
    <fill>
      <patternFill patternType="solid">
        <fgColor indexed="44"/>
      </patternFill>
    </fill>
    <fill>
      <patternFill patternType="solid">
        <fgColor indexed="45"/>
      </patternFill>
    </fill>
    <fill>
      <patternFill patternType="solid">
        <fgColor indexed="54"/>
      </patternFill>
    </fill>
    <fill>
      <patternFill patternType="solid">
        <fgColor indexed="57"/>
      </patternFill>
    </fill>
    <fill>
      <patternFill patternType="solid">
        <fgColor indexed="22"/>
      </patternFill>
    </fill>
    <fill>
      <patternFill patternType="solid">
        <fgColor indexed="47"/>
      </patternFill>
    </fill>
    <fill>
      <patternFill patternType="solid">
        <fgColor indexed="48"/>
        <bgColor indexed="48"/>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25"/>
        <bgColor indexed="25"/>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3"/>
        <bgColor indexed="23"/>
      </patternFill>
    </fill>
    <fill>
      <patternFill patternType="solid">
        <fgColor indexed="49"/>
        <bgColor indexed="49"/>
      </patternFill>
    </fill>
    <fill>
      <patternFill patternType="solid">
        <fgColor indexed="52"/>
        <bgColor indexed="52"/>
      </patternFill>
    </fill>
    <fill>
      <patternFill patternType="solid">
        <fgColor indexed="26"/>
        <bgColor indexed="26"/>
      </patternFill>
    </fill>
    <fill>
      <patternFill patternType="solid">
        <fgColor indexed="47"/>
        <bgColor indexed="47"/>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2"/>
        <bgColor indexed="42"/>
      </patternFill>
    </fill>
    <fill>
      <patternFill patternType="solid">
        <fgColor indexed="43"/>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15"/>
      </patternFill>
    </fill>
    <fill>
      <patternFill patternType="solid">
        <fgColor theme="0"/>
        <bgColor indexed="64"/>
      </patternFill>
    </fill>
  </fills>
  <borders count="2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22"/>
      </bottom>
      <diagonal/>
    </border>
    <border>
      <left/>
      <right/>
      <top/>
      <bottom style="medium">
        <color indexed="24"/>
      </bottom>
      <diagonal/>
    </border>
    <border>
      <left/>
      <right/>
      <top/>
      <bottom style="double">
        <color indexed="5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style="thin">
        <color indexed="54"/>
      </left>
      <right/>
      <top style="thin">
        <color indexed="54"/>
      </top>
      <bottom/>
      <diagonal/>
    </border>
    <border>
      <left/>
      <right/>
      <top style="thin">
        <color indexed="48"/>
      </top>
      <bottom style="double">
        <color indexed="48"/>
      </bottom>
      <diagonal/>
    </border>
    <border>
      <left style="medium">
        <color auto="1"/>
      </left>
      <right style="medium">
        <color auto="1"/>
      </right>
      <top style="medium">
        <color auto="1"/>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medium">
        <color auto="1"/>
      </right>
      <top/>
      <bottom/>
      <diagonal/>
    </border>
    <border>
      <left/>
      <right style="medium">
        <color auto="1"/>
      </right>
      <top/>
      <bottom style="medium">
        <color auto="1"/>
      </bottom>
      <diagonal/>
    </border>
    <border>
      <left/>
      <right style="medium">
        <color auto="1"/>
      </right>
      <top style="medium">
        <color auto="1"/>
      </top>
      <bottom style="medium">
        <color auto="1"/>
      </bottom>
      <diagonal/>
    </border>
  </borders>
  <cellStyleXfs count="171">
    <xf numFmtId="0" fontId="0" fillId="0" borderId="0"/>
    <xf numFmtId="0" fontId="6" fillId="0" borderId="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4"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9" borderId="0" applyNumberFormat="0" applyBorder="0" applyAlignment="0" applyProtection="0"/>
    <xf numFmtId="0" fontId="7" fillId="12" borderId="0" applyNumberFormat="0" applyBorder="0" applyAlignment="0" applyProtection="0"/>
    <xf numFmtId="0" fontId="8" fillId="9" borderId="0" applyNumberFormat="0" applyBorder="0" applyAlignment="0" applyProtection="0"/>
    <xf numFmtId="0" fontId="8" fillId="4"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9" borderId="0" applyNumberFormat="0" applyBorder="0" applyAlignment="0" applyProtection="0"/>
    <xf numFmtId="0" fontId="8" fillId="12" borderId="0" applyNumberFormat="0" applyBorder="0" applyAlignment="0" applyProtection="0"/>
    <xf numFmtId="0" fontId="9"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9" fillId="23" borderId="0" applyNumberFormat="0" applyBorder="0" applyAlignment="0" applyProtection="0"/>
    <xf numFmtId="0" fontId="9" fillId="25"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9" fillId="15" borderId="0" applyNumberFormat="0" applyBorder="0" applyAlignment="0" applyProtection="0"/>
    <xf numFmtId="0" fontId="9" fillId="26" borderId="0" applyNumberFormat="0" applyBorder="0" applyAlignment="0" applyProtection="0"/>
    <xf numFmtId="0" fontId="10" fillId="27" borderId="0" applyNumberFormat="0" applyBorder="0" applyAlignment="0" applyProtection="0"/>
    <xf numFmtId="0" fontId="10" fillId="19" borderId="0" applyNumberFormat="0" applyBorder="0" applyAlignment="0" applyProtection="0"/>
    <xf numFmtId="0" fontId="9" fillId="28" borderId="0" applyNumberFormat="0" applyBorder="0" applyAlignment="0" applyProtection="0"/>
    <xf numFmtId="0" fontId="11" fillId="19" borderId="0" applyNumberFormat="0" applyBorder="0" applyAlignment="0" applyProtection="0"/>
    <xf numFmtId="0" fontId="12" fillId="29" borderId="1" applyNumberFormat="0" applyAlignment="0" applyProtection="0"/>
    <xf numFmtId="0" fontId="13" fillId="20" borderId="2" applyNumberFormat="0" applyAlignment="0" applyProtection="0"/>
    <xf numFmtId="165" fontId="6" fillId="0" borderId="0" applyFont="0" applyFill="0" applyBorder="0" applyAlignment="0" applyProtection="0"/>
    <xf numFmtId="165"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32" borderId="0" applyNumberFormat="0" applyBorder="0" applyAlignment="0" applyProtection="0"/>
    <xf numFmtId="0" fontId="15" fillId="0" borderId="0" applyNumberFormat="0" applyFill="0" applyBorder="0" applyAlignment="0" applyProtection="0"/>
    <xf numFmtId="0" fontId="16" fillId="33" borderId="0" applyNumberFormat="0" applyBorder="0" applyAlignment="0" applyProtection="0"/>
    <xf numFmtId="0" fontId="17" fillId="0" borderId="3" applyNumberFormat="0" applyFill="0" applyAlignment="0" applyProtection="0"/>
    <xf numFmtId="0" fontId="18" fillId="0" borderId="4" applyNumberFormat="0" applyFill="0" applyAlignment="0" applyProtection="0"/>
    <xf numFmtId="0" fontId="19" fillId="0" borderId="5" applyNumberFormat="0" applyFill="0" applyAlignment="0" applyProtection="0"/>
    <xf numFmtId="0" fontId="19" fillId="0" borderId="0" applyNumberFormat="0" applyFill="0" applyBorder="0" applyAlignment="0" applyProtection="0"/>
    <xf numFmtId="0" fontId="20" fillId="28" borderId="1" applyNumberFormat="0" applyAlignment="0" applyProtection="0"/>
    <xf numFmtId="0" fontId="21" fillId="0" borderId="6" applyNumberFormat="0" applyFill="0" applyAlignment="0" applyProtection="0"/>
    <xf numFmtId="0" fontId="22" fillId="28" borderId="0" applyNumberFormat="0" applyBorder="0" applyAlignment="0" applyProtection="0"/>
    <xf numFmtId="0" fontId="6" fillId="0" borderId="0"/>
    <xf numFmtId="0" fontId="6" fillId="27" borderId="7" applyNumberFormat="0" applyFont="0" applyAlignment="0" applyProtection="0"/>
    <xf numFmtId="0" fontId="23" fillId="29" borderId="8" applyNumberFormat="0" applyAlignment="0" applyProtection="0"/>
    <xf numFmtId="9" fontId="6" fillId="0" borderId="0" applyFont="0" applyFill="0" applyBorder="0" applyAlignment="0" applyProtection="0"/>
    <xf numFmtId="9" fontId="6" fillId="0" borderId="0" applyFont="0" applyFill="0" applyBorder="0" applyAlignment="0" applyProtection="0"/>
    <xf numFmtId="4" fontId="24" fillId="34" borderId="9" applyNumberFormat="0" applyProtection="0">
      <alignment vertical="center"/>
    </xf>
    <xf numFmtId="4" fontId="25" fillId="34" borderId="9" applyNumberFormat="0" applyProtection="0">
      <alignment vertical="center"/>
    </xf>
    <xf numFmtId="4" fontId="24" fillId="34" borderId="9" applyNumberFormat="0" applyProtection="0">
      <alignment horizontal="left" vertical="center" indent="1"/>
    </xf>
    <xf numFmtId="0" fontId="24" fillId="34" borderId="9" applyNumberFormat="0" applyProtection="0">
      <alignment horizontal="left" vertical="top" indent="1"/>
    </xf>
    <xf numFmtId="4" fontId="24" fillId="3" borderId="0" applyNumberFormat="0" applyProtection="0">
      <alignment horizontal="left" vertical="center" indent="1"/>
    </xf>
    <xf numFmtId="4" fontId="7" fillId="8" borderId="9" applyNumberFormat="0" applyProtection="0">
      <alignment horizontal="right" vertical="center"/>
    </xf>
    <xf numFmtId="4" fontId="7" fillId="4" borderId="9" applyNumberFormat="0" applyProtection="0">
      <alignment horizontal="right" vertical="center"/>
    </xf>
    <xf numFmtId="4" fontId="7" fillId="35" borderId="9" applyNumberFormat="0" applyProtection="0">
      <alignment horizontal="right" vertical="center"/>
    </xf>
    <xf numFmtId="4" fontId="7" fillId="36" borderId="9" applyNumberFormat="0" applyProtection="0">
      <alignment horizontal="right" vertical="center"/>
    </xf>
    <xf numFmtId="4" fontId="7" fillId="37" borderId="9" applyNumberFormat="0" applyProtection="0">
      <alignment horizontal="right" vertical="center"/>
    </xf>
    <xf numFmtId="4" fontId="7" fillId="38" borderId="9" applyNumberFormat="0" applyProtection="0">
      <alignment horizontal="right" vertical="center"/>
    </xf>
    <xf numFmtId="4" fontId="7" fillId="10" borderId="9" applyNumberFormat="0" applyProtection="0">
      <alignment horizontal="right" vertical="center"/>
    </xf>
    <xf numFmtId="4" fontId="7" fillId="39" borderId="9" applyNumberFormat="0" applyProtection="0">
      <alignment horizontal="right" vertical="center"/>
    </xf>
    <xf numFmtId="4" fontId="7" fillId="40" borderId="9" applyNumberFormat="0" applyProtection="0">
      <alignment horizontal="right" vertical="center"/>
    </xf>
    <xf numFmtId="4" fontId="24" fillId="41" borderId="10" applyNumberFormat="0" applyProtection="0">
      <alignment horizontal="left" vertical="center" indent="1"/>
    </xf>
    <xf numFmtId="4" fontId="7" fillId="42" borderId="0" applyNumberFormat="0" applyProtection="0">
      <alignment horizontal="left" vertical="center" indent="1"/>
    </xf>
    <xf numFmtId="4" fontId="26" fillId="9" borderId="0" applyNumberFormat="0" applyProtection="0">
      <alignment horizontal="left" vertical="center" indent="1"/>
    </xf>
    <xf numFmtId="4" fontId="7" fillId="3" borderId="9" applyNumberFormat="0" applyProtection="0">
      <alignment horizontal="right" vertical="center"/>
    </xf>
    <xf numFmtId="4" fontId="7" fillId="42" borderId="0" applyNumberFormat="0" applyProtection="0">
      <alignment horizontal="left" vertical="center" indent="1"/>
    </xf>
    <xf numFmtId="4" fontId="7" fillId="3" borderId="0" applyNumberFormat="0" applyProtection="0">
      <alignment horizontal="left" vertical="center" indent="1"/>
    </xf>
    <xf numFmtId="0" fontId="6" fillId="9" borderId="9" applyNumberFormat="0" applyProtection="0">
      <alignment horizontal="left" vertical="center" indent="1"/>
    </xf>
    <xf numFmtId="0" fontId="6" fillId="9" borderId="9" applyNumberFormat="0" applyProtection="0">
      <alignment horizontal="left" vertical="top" indent="1"/>
    </xf>
    <xf numFmtId="0" fontId="6" fillId="3" borderId="9" applyNumberFormat="0" applyProtection="0">
      <alignment horizontal="left" vertical="center" indent="1"/>
    </xf>
    <xf numFmtId="0" fontId="6" fillId="3" borderId="9" applyNumberFormat="0" applyProtection="0">
      <alignment horizontal="left" vertical="top" indent="1"/>
    </xf>
    <xf numFmtId="0" fontId="6" fillId="7" borderId="9" applyNumberFormat="0" applyProtection="0">
      <alignment horizontal="left" vertical="center" indent="1"/>
    </xf>
    <xf numFmtId="0" fontId="6" fillId="7" borderId="9" applyNumberFormat="0" applyProtection="0">
      <alignment horizontal="left" vertical="top" indent="1"/>
    </xf>
    <xf numFmtId="0" fontId="6" fillId="42" borderId="9" applyNumberFormat="0" applyProtection="0">
      <alignment horizontal="left" vertical="center" indent="1"/>
    </xf>
    <xf numFmtId="0" fontId="6" fillId="42" borderId="9" applyNumberFormat="0" applyProtection="0">
      <alignment horizontal="left" vertical="top" indent="1"/>
    </xf>
    <xf numFmtId="0" fontId="6" fillId="6" borderId="11" applyNumberFormat="0">
      <protection locked="0"/>
    </xf>
    <xf numFmtId="0" fontId="32" fillId="9" borderId="12" applyBorder="0"/>
    <xf numFmtId="4" fontId="7" fillId="5" borderId="9" applyNumberFormat="0" applyProtection="0">
      <alignment vertical="center"/>
    </xf>
    <xf numFmtId="4" fontId="27" fillId="5" borderId="9" applyNumberFormat="0" applyProtection="0">
      <alignment vertical="center"/>
    </xf>
    <xf numFmtId="4" fontId="7" fillId="5" borderId="9" applyNumberFormat="0" applyProtection="0">
      <alignment horizontal="left" vertical="center" indent="1"/>
    </xf>
    <xf numFmtId="0" fontId="7" fillId="5" borderId="9" applyNumberFormat="0" applyProtection="0">
      <alignment horizontal="left" vertical="top" indent="1"/>
    </xf>
    <xf numFmtId="4" fontId="7" fillId="42" borderId="9" applyNumberFormat="0" applyProtection="0">
      <alignment horizontal="right" vertical="center"/>
    </xf>
    <xf numFmtId="4" fontId="27" fillId="42" borderId="9" applyNumberFormat="0" applyProtection="0">
      <alignment horizontal="right" vertical="center"/>
    </xf>
    <xf numFmtId="4" fontId="7" fillId="3" borderId="9" applyNumberFormat="0" applyProtection="0">
      <alignment horizontal="left" vertical="center" indent="1"/>
    </xf>
    <xf numFmtId="0" fontId="7" fillId="3" borderId="9" applyNumberFormat="0" applyProtection="0">
      <alignment horizontal="left" vertical="top" indent="1"/>
    </xf>
    <xf numFmtId="4" fontId="28" fillId="43" borderId="0" applyNumberFormat="0" applyProtection="0">
      <alignment horizontal="left" vertical="center" indent="1"/>
    </xf>
    <xf numFmtId="4" fontId="29" fillId="42" borderId="9" applyNumberFormat="0" applyProtection="0">
      <alignment horizontal="right" vertical="center"/>
    </xf>
    <xf numFmtId="0" fontId="30" fillId="0" borderId="0" applyNumberFormat="0" applyFill="0" applyBorder="0" applyAlignment="0" applyProtection="0"/>
    <xf numFmtId="0" fontId="30" fillId="0" borderId="0" applyNumberFormat="0" applyFill="0" applyBorder="0" applyAlignment="0" applyProtection="0"/>
    <xf numFmtId="0" fontId="14" fillId="0" borderId="13" applyNumberFormat="0" applyFill="0" applyAlignment="0" applyProtection="0"/>
    <xf numFmtId="0" fontId="31" fillId="0" borderId="0" applyNumberFormat="0" applyFill="0" applyBorder="0" applyAlignment="0" applyProtection="0"/>
    <xf numFmtId="0" fontId="6"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0" fontId="6" fillId="0" borderId="0"/>
    <xf numFmtId="0" fontId="6" fillId="0" borderId="0"/>
    <xf numFmtId="0" fontId="6" fillId="0" borderId="0"/>
    <xf numFmtId="0" fontId="6" fillId="0" borderId="0"/>
    <xf numFmtId="9" fontId="34" fillId="0" borderId="0" applyFont="0" applyFill="0" applyBorder="0" applyAlignment="0" applyProtection="0"/>
    <xf numFmtId="0" fontId="5" fillId="0" borderId="0"/>
    <xf numFmtId="0" fontId="5" fillId="0" borderId="0"/>
    <xf numFmtId="165" fontId="6" fillId="0" borderId="0" applyFont="0" applyFill="0" applyBorder="0" applyAlignment="0" applyProtection="0"/>
    <xf numFmtId="0" fontId="6" fillId="9" borderId="9" applyNumberFormat="0" applyProtection="0">
      <alignment horizontal="left" vertical="center" indent="1"/>
    </xf>
    <xf numFmtId="0" fontId="6" fillId="9" borderId="9" applyNumberFormat="0" applyProtection="0">
      <alignment horizontal="left" vertical="top" indent="1"/>
    </xf>
    <xf numFmtId="0" fontId="6" fillId="3" borderId="9" applyNumberFormat="0" applyProtection="0">
      <alignment horizontal="left" vertical="center" indent="1"/>
    </xf>
    <xf numFmtId="0" fontId="6" fillId="3" borderId="9" applyNumberFormat="0" applyProtection="0">
      <alignment horizontal="left" vertical="top" indent="1"/>
    </xf>
    <xf numFmtId="0" fontId="6" fillId="7" borderId="9" applyNumberFormat="0" applyProtection="0">
      <alignment horizontal="left" vertical="center" indent="1"/>
    </xf>
    <xf numFmtId="0" fontId="6" fillId="7" borderId="9" applyNumberFormat="0" applyProtection="0">
      <alignment horizontal="left" vertical="top" indent="1"/>
    </xf>
    <xf numFmtId="0" fontId="6" fillId="42" borderId="9" applyNumberFormat="0" applyProtection="0">
      <alignment horizontal="left" vertical="center" indent="1"/>
    </xf>
    <xf numFmtId="0" fontId="6" fillId="42" borderId="9" applyNumberFormat="0" applyProtection="0">
      <alignment horizontal="left" vertical="top" indent="1"/>
    </xf>
    <xf numFmtId="0" fontId="6" fillId="6" borderId="11" applyNumberFormat="0">
      <protection locked="0"/>
    </xf>
    <xf numFmtId="0" fontId="6"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44"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6" fillId="0" borderId="0" applyFont="0" applyFill="0" applyBorder="0" applyAlignment="0" applyProtection="0"/>
    <xf numFmtId="0" fontId="6" fillId="0" borderId="0"/>
    <xf numFmtId="44" fontId="5" fillId="0" borderId="0" applyFont="0" applyFill="0" applyBorder="0" applyAlignment="0" applyProtection="0"/>
    <xf numFmtId="9" fontId="5" fillId="0" borderId="0" applyFont="0" applyFill="0" applyBorder="0" applyAlignment="0" applyProtection="0"/>
    <xf numFmtId="0" fontId="5" fillId="0" borderId="0"/>
    <xf numFmtId="0" fontId="40"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40" fillId="0" borderId="0" applyFont="0" applyFill="0" applyBorder="0" applyAlignment="0" applyProtection="0"/>
    <xf numFmtId="166" fontId="6" fillId="0" borderId="0" applyFont="0" applyFill="0" applyBorder="0" applyAlignment="0" applyProtection="0"/>
    <xf numFmtId="0" fontId="40" fillId="0" borderId="0"/>
    <xf numFmtId="9" fontId="6" fillId="0" borderId="0" applyFont="0" applyFill="0" applyBorder="0" applyAlignment="0" applyProtection="0"/>
    <xf numFmtId="0" fontId="5" fillId="0" borderId="0"/>
    <xf numFmtId="0" fontId="5" fillId="0" borderId="0"/>
    <xf numFmtId="0" fontId="40" fillId="0" borderId="0"/>
  </cellStyleXfs>
  <cellXfs count="114">
    <xf numFmtId="0" fontId="0" fillId="0" borderId="0" xfId="0"/>
    <xf numFmtId="0" fontId="1" fillId="0" borderId="0" xfId="0" applyFont="1"/>
    <xf numFmtId="0" fontId="2" fillId="0" borderId="0" xfId="0" applyFont="1" applyAlignment="1">
      <alignment horizontal="center"/>
    </xf>
    <xf numFmtId="0" fontId="0" fillId="0" borderId="0" xfId="0"/>
    <xf numFmtId="0" fontId="2" fillId="0" borderId="0" xfId="0" applyFont="1"/>
    <xf numFmtId="0" fontId="0" fillId="0" borderId="0" xfId="0" applyFill="1"/>
    <xf numFmtId="0" fontId="0" fillId="0" borderId="0" xfId="0" applyFont="1"/>
    <xf numFmtId="0" fontId="0" fillId="0" borderId="0" xfId="0" applyFont="1" applyAlignment="1">
      <alignment horizontal="center"/>
    </xf>
    <xf numFmtId="0" fontId="0" fillId="0" borderId="0" xfId="0" quotePrefix="1" applyFont="1"/>
    <xf numFmtId="0" fontId="0" fillId="0" borderId="0" xfId="0" applyFont="1" applyFill="1"/>
    <xf numFmtId="0" fontId="0" fillId="0" borderId="0" xfId="0" applyFont="1" applyFill="1" applyAlignment="1">
      <alignment horizontal="center"/>
    </xf>
    <xf numFmtId="164" fontId="0" fillId="0" borderId="0" xfId="0" applyNumberFormat="1" applyFont="1" applyFill="1"/>
    <xf numFmtId="164" fontId="0" fillId="2" borderId="0" xfId="0" applyNumberFormat="1" applyFont="1" applyFill="1"/>
    <xf numFmtId="0" fontId="36" fillId="0" borderId="0" xfId="63" applyFont="1" applyAlignment="1">
      <alignment horizontal="left"/>
    </xf>
    <xf numFmtId="0" fontId="37" fillId="0" borderId="0" xfId="63" applyFont="1" applyAlignment="1">
      <alignment horizontal="center"/>
    </xf>
    <xf numFmtId="0" fontId="37" fillId="0" borderId="0" xfId="63" applyFont="1" applyFill="1" applyAlignment="1">
      <alignment horizontal="center"/>
    </xf>
    <xf numFmtId="0" fontId="37" fillId="0" borderId="0" xfId="0" applyFont="1"/>
    <xf numFmtId="0" fontId="36" fillId="0" borderId="0" xfId="0" quotePrefix="1" applyFont="1" applyAlignment="1">
      <alignment horizontal="center"/>
    </xf>
    <xf numFmtId="0" fontId="37" fillId="0" borderId="0" xfId="0" applyFont="1" applyAlignment="1">
      <alignment horizontal="center"/>
    </xf>
    <xf numFmtId="0" fontId="36" fillId="0" borderId="0" xfId="0" applyFont="1" applyAlignment="1">
      <alignment horizontal="center"/>
    </xf>
    <xf numFmtId="0" fontId="6" fillId="0" borderId="0" xfId="0" applyFont="1" applyBorder="1" applyAlignment="1">
      <alignment horizontal="center"/>
    </xf>
    <xf numFmtId="0" fontId="38" fillId="0" borderId="0" xfId="0" applyFont="1" applyBorder="1" applyAlignment="1">
      <alignment horizontal="left" vertical="center"/>
    </xf>
    <xf numFmtId="0" fontId="38" fillId="0" borderId="0" xfId="0" applyFont="1" applyBorder="1" applyAlignment="1">
      <alignment horizontal="center" vertical="center"/>
    </xf>
    <xf numFmtId="0" fontId="38" fillId="0" borderId="0" xfId="0" applyFont="1" applyBorder="1" applyAlignment="1">
      <alignment wrapText="1"/>
    </xf>
    <xf numFmtId="0" fontId="0" fillId="0" borderId="0" xfId="0" applyAlignment="1">
      <alignment horizontal="left" indent="1"/>
    </xf>
    <xf numFmtId="7" fontId="36" fillId="0" borderId="0" xfId="0" applyNumberFormat="1" applyFont="1" applyAlignment="1">
      <alignment horizontal="center"/>
    </xf>
    <xf numFmtId="0" fontId="39" fillId="0" borderId="0" xfId="0" applyFont="1" applyAlignment="1">
      <alignment horizontal="center"/>
    </xf>
    <xf numFmtId="164" fontId="6" fillId="0" borderId="0" xfId="0" applyNumberFormat="1" applyFont="1" applyFill="1" applyBorder="1"/>
    <xf numFmtId="49" fontId="6" fillId="0" borderId="0" xfId="0" applyNumberFormat="1" applyFont="1" applyBorder="1"/>
    <xf numFmtId="0" fontId="38" fillId="0" borderId="0" xfId="0" applyFont="1" applyBorder="1" applyAlignment="1">
      <alignment horizontal="center"/>
    </xf>
    <xf numFmtId="0" fontId="38" fillId="0" borderId="0" xfId="0" applyFont="1"/>
    <xf numFmtId="0" fontId="0" fillId="0" borderId="0" xfId="0" applyBorder="1"/>
    <xf numFmtId="164" fontId="38" fillId="0" borderId="0" xfId="0" applyNumberFormat="1" applyFont="1" applyBorder="1" applyAlignment="1">
      <alignment horizontal="center"/>
    </xf>
    <xf numFmtId="164" fontId="6" fillId="0" borderId="0" xfId="0" applyNumberFormat="1" applyFont="1" applyBorder="1" applyAlignment="1">
      <alignment horizontal="center"/>
    </xf>
    <xf numFmtId="49" fontId="6" fillId="0" borderId="0" xfId="0" applyNumberFormat="1" applyFont="1" applyBorder="1" applyAlignment="1">
      <alignment horizontal="center"/>
    </xf>
    <xf numFmtId="0" fontId="38" fillId="0" borderId="0" xfId="0" applyFont="1" applyBorder="1"/>
    <xf numFmtId="0" fontId="0" fillId="0" borderId="0" xfId="0"/>
    <xf numFmtId="0" fontId="1" fillId="0" borderId="0" xfId="0" applyFont="1"/>
    <xf numFmtId="0" fontId="2" fillId="0" borderId="0" xfId="0" applyFont="1" applyAlignment="1">
      <alignment horizontal="center"/>
    </xf>
    <xf numFmtId="0" fontId="1" fillId="0" borderId="0" xfId="0" applyFont="1" applyAlignment="1">
      <alignment horizontal="center"/>
    </xf>
    <xf numFmtId="0" fontId="2" fillId="0" borderId="0" xfId="0" applyFont="1"/>
    <xf numFmtId="164" fontId="0" fillId="0" borderId="0" xfId="0" applyNumberFormat="1"/>
    <xf numFmtId="0" fontId="35" fillId="0" borderId="0" xfId="0" applyFont="1"/>
    <xf numFmtId="0" fontId="0" fillId="0" borderId="0" xfId="0" applyAlignment="1"/>
    <xf numFmtId="9" fontId="6" fillId="0" borderId="0" xfId="150" applyFont="1" applyBorder="1" applyAlignment="1">
      <alignment horizontal="center"/>
    </xf>
    <xf numFmtId="0" fontId="0" fillId="0" borderId="0" xfId="0" applyFont="1" applyAlignment="1">
      <alignment horizontal="left"/>
    </xf>
    <xf numFmtId="0" fontId="0" fillId="0" borderId="0" xfId="0" applyFont="1" applyAlignment="1">
      <alignment horizontal="left" indent="1"/>
    </xf>
    <xf numFmtId="164" fontId="6" fillId="0" borderId="0" xfId="63" applyNumberFormat="1" applyFill="1"/>
    <xf numFmtId="0" fontId="4" fillId="0" borderId="0" xfId="63" quotePrefix="1" applyFont="1" applyAlignment="1">
      <alignment horizontal="center"/>
    </xf>
    <xf numFmtId="164" fontId="6" fillId="0" borderId="0" xfId="149" applyNumberFormat="1" applyFont="1" applyBorder="1" applyAlignment="1">
      <alignment horizontal="center"/>
    </xf>
    <xf numFmtId="0" fontId="6" fillId="0" borderId="0" xfId="0" applyFont="1" applyBorder="1"/>
    <xf numFmtId="0" fontId="6" fillId="0" borderId="0" xfId="0" applyFont="1" applyBorder="1" applyAlignment="1">
      <alignment horizontal="left"/>
    </xf>
    <xf numFmtId="49" fontId="4" fillId="0" borderId="0" xfId="0" applyNumberFormat="1" applyFont="1" applyBorder="1" applyAlignment="1">
      <alignment horizontal="center" wrapText="1"/>
    </xf>
    <xf numFmtId="0" fontId="4" fillId="0" borderId="0" xfId="0" applyFont="1" applyBorder="1" applyAlignment="1">
      <alignment horizontal="center" wrapText="1"/>
    </xf>
    <xf numFmtId="0" fontId="36" fillId="0" borderId="0" xfId="0" applyFont="1" applyBorder="1" applyAlignment="1">
      <alignment wrapText="1"/>
    </xf>
    <xf numFmtId="0" fontId="6" fillId="0" borderId="0" xfId="63"/>
    <xf numFmtId="0" fontId="3" fillId="0" borderId="0" xfId="63" applyFont="1" applyAlignment="1">
      <alignment horizontal="center"/>
    </xf>
    <xf numFmtId="0" fontId="4" fillId="0" borderId="0" xfId="63" applyFont="1" applyAlignment="1">
      <alignment horizontal="center"/>
    </xf>
    <xf numFmtId="164" fontId="6" fillId="0" borderId="0" xfId="63" applyNumberFormat="1"/>
    <xf numFmtId="0" fontId="6" fillId="0" borderId="0" xfId="63" applyFont="1"/>
    <xf numFmtId="0" fontId="4" fillId="0" borderId="0" xfId="63" applyFont="1"/>
    <xf numFmtId="0" fontId="6" fillId="0" borderId="0" xfId="63" applyFont="1" applyAlignment="1">
      <alignment horizontal="right"/>
    </xf>
    <xf numFmtId="164" fontId="6" fillId="2" borderId="0" xfId="63" applyNumberFormat="1" applyFill="1"/>
    <xf numFmtId="164" fontId="33" fillId="2" borderId="0" xfId="63" applyNumberFormat="1" applyFont="1" applyFill="1"/>
    <xf numFmtId="0" fontId="0" fillId="0" borderId="0" xfId="0" applyAlignment="1">
      <alignment horizontal="center" vertical="top"/>
    </xf>
    <xf numFmtId="0" fontId="0" fillId="0" borderId="0" xfId="0" applyAlignment="1">
      <alignment horizontal="left" vertical="top"/>
    </xf>
    <xf numFmtId="0" fontId="7" fillId="0" borderId="0" xfId="63" applyFont="1" applyAlignment="1">
      <alignment wrapText="1"/>
    </xf>
    <xf numFmtId="0" fontId="6" fillId="0" borderId="0" xfId="112" applyAlignment="1">
      <alignment wrapText="1"/>
    </xf>
    <xf numFmtId="164" fontId="0" fillId="0" borderId="0" xfId="0" applyNumberFormat="1" applyFont="1" applyAlignment="1">
      <alignment vertical="top"/>
    </xf>
    <xf numFmtId="0" fontId="6" fillId="0" borderId="0" xfId="112" applyFill="1" applyAlignment="1">
      <alignment wrapText="1"/>
    </xf>
    <xf numFmtId="0" fontId="1" fillId="0" borderId="0" xfId="0" applyFont="1" applyAlignment="1">
      <alignment horizontal="right"/>
    </xf>
    <xf numFmtId="0" fontId="0" fillId="0" borderId="0" xfId="0" applyAlignment="1">
      <alignment wrapText="1"/>
    </xf>
    <xf numFmtId="0" fontId="0" fillId="0" borderId="0" xfId="0" applyAlignment="1">
      <alignment vertical="top" wrapText="1"/>
    </xf>
    <xf numFmtId="0" fontId="0" fillId="0" borderId="0" xfId="0" applyFill="1" applyAlignment="1">
      <alignment horizontal="center"/>
    </xf>
    <xf numFmtId="164" fontId="0" fillId="0" borderId="16" xfId="0" applyNumberFormat="1" applyBorder="1"/>
    <xf numFmtId="164" fontId="0" fillId="0" borderId="17" xfId="0" applyNumberFormat="1" applyBorder="1"/>
    <xf numFmtId="164" fontId="0" fillId="0" borderId="18" xfId="0" applyNumberFormat="1" applyBorder="1"/>
    <xf numFmtId="0" fontId="0" fillId="0" borderId="15" xfId="0" applyBorder="1" applyAlignment="1">
      <alignment horizontal="left" indent="1"/>
    </xf>
    <xf numFmtId="0" fontId="0" fillId="0" borderId="16" xfId="0" applyBorder="1" applyAlignment="1">
      <alignment horizontal="left" indent="1"/>
    </xf>
    <xf numFmtId="0" fontId="0" fillId="0" borderId="15" xfId="0" applyBorder="1" applyAlignment="1">
      <alignment horizontal="center"/>
    </xf>
    <xf numFmtId="0" fontId="0" fillId="0" borderId="16" xfId="0" applyBorder="1" applyAlignment="1">
      <alignment horizontal="center"/>
    </xf>
    <xf numFmtId="0" fontId="1" fillId="0" borderId="14" xfId="0" applyFont="1" applyBorder="1" applyAlignment="1">
      <alignment horizontal="center" wrapText="1"/>
    </xf>
    <xf numFmtId="0" fontId="1" fillId="0" borderId="14" xfId="0" applyFont="1" applyBorder="1"/>
    <xf numFmtId="0" fontId="1" fillId="0" borderId="19" xfId="0" applyFont="1" applyBorder="1" applyAlignment="1">
      <alignment horizontal="center"/>
    </xf>
    <xf numFmtId="0" fontId="1" fillId="0" borderId="14" xfId="0" applyFont="1" applyBorder="1" applyAlignment="1">
      <alignment horizontal="center"/>
    </xf>
    <xf numFmtId="0" fontId="0" fillId="0" borderId="15" xfId="0" applyBorder="1" applyAlignment="1">
      <alignment horizontal="left" indent="2"/>
    </xf>
    <xf numFmtId="0" fontId="0" fillId="0" borderId="15" xfId="0" applyBorder="1" applyAlignment="1">
      <alignment horizontal="left" indent="4"/>
    </xf>
    <xf numFmtId="164" fontId="0" fillId="0" borderId="15" xfId="0" applyNumberFormat="1" applyFill="1" applyBorder="1"/>
    <xf numFmtId="164" fontId="41" fillId="0" borderId="0" xfId="0" applyNumberFormat="1" applyFont="1" applyAlignment="1">
      <alignment vertical="top"/>
    </xf>
    <xf numFmtId="0" fontId="7" fillId="0" borderId="0" xfId="63" applyFont="1" applyFill="1" applyAlignment="1">
      <alignment wrapText="1"/>
    </xf>
    <xf numFmtId="167" fontId="6" fillId="0" borderId="0" xfId="0" applyNumberFormat="1" applyFont="1" applyBorder="1"/>
    <xf numFmtId="168" fontId="0" fillId="0" borderId="0" xfId="149" applyNumberFormat="1" applyFont="1" applyFill="1" applyBorder="1"/>
    <xf numFmtId="164" fontId="0" fillId="0" borderId="0" xfId="149" applyNumberFormat="1" applyFont="1" applyFill="1" applyBorder="1"/>
    <xf numFmtId="0" fontId="0" fillId="44" borderId="0" xfId="0" applyFill="1"/>
    <xf numFmtId="164" fontId="0" fillId="0" borderId="0" xfId="0" applyNumberFormat="1" applyFont="1" applyFill="1" applyBorder="1"/>
    <xf numFmtId="164" fontId="6" fillId="0" borderId="0" xfId="149" applyNumberFormat="1" applyFont="1" applyFill="1" applyBorder="1"/>
    <xf numFmtId="0" fontId="0" fillId="0" borderId="0" xfId="0" applyFill="1" applyAlignment="1">
      <alignment wrapText="1"/>
    </xf>
    <xf numFmtId="0" fontId="0" fillId="0" borderId="0" xfId="0" applyAlignment="1">
      <alignment horizontal="left" vertical="top" wrapText="1"/>
    </xf>
    <xf numFmtId="0" fontId="0" fillId="0" borderId="0" xfId="0" applyFont="1" applyFill="1" applyAlignment="1">
      <alignment horizontal="right"/>
    </xf>
    <xf numFmtId="164" fontId="41" fillId="0" borderId="0" xfId="149" applyNumberFormat="1" applyFont="1" applyFill="1" applyBorder="1"/>
    <xf numFmtId="0" fontId="0" fillId="0" borderId="0" xfId="0" applyAlignment="1">
      <alignment horizontal="right"/>
    </xf>
    <xf numFmtId="0" fontId="0" fillId="0" borderId="0" xfId="0" applyFont="1" applyAlignment="1">
      <alignment horizontal="right"/>
    </xf>
    <xf numFmtId="164" fontId="0" fillId="0" borderId="0" xfId="0" applyNumberFormat="1" applyFont="1"/>
    <xf numFmtId="164" fontId="41" fillId="0" borderId="0" xfId="0" applyNumberFormat="1" applyFont="1" applyFill="1"/>
    <xf numFmtId="164" fontId="0" fillId="0" borderId="0" xfId="0" applyNumberFormat="1" applyFill="1"/>
    <xf numFmtId="0" fontId="0" fillId="0" borderId="0" xfId="0" applyFill="1" applyAlignment="1">
      <alignment horizontal="center" vertical="top"/>
    </xf>
    <xf numFmtId="164" fontId="0" fillId="0" borderId="0" xfId="0" applyNumberFormat="1" applyFont="1" applyFill="1" applyAlignment="1">
      <alignment vertical="top"/>
    </xf>
    <xf numFmtId="0" fontId="0" fillId="0" borderId="0" xfId="0" applyFill="1" applyAlignment="1">
      <alignment horizontal="left" vertical="top"/>
    </xf>
    <xf numFmtId="164" fontId="41" fillId="0" borderId="0" xfId="0" applyNumberFormat="1" applyFont="1" applyFill="1" applyAlignment="1">
      <alignment vertical="top"/>
    </xf>
    <xf numFmtId="0" fontId="0" fillId="0" borderId="0" xfId="0" applyFill="1" applyAlignment="1">
      <alignment horizontal="left"/>
    </xf>
    <xf numFmtId="0" fontId="0" fillId="0" borderId="0" xfId="0" applyFill="1" applyAlignment="1">
      <alignment vertical="top" wrapText="1"/>
    </xf>
    <xf numFmtId="164" fontId="0" fillId="0" borderId="15" xfId="0" quotePrefix="1" applyNumberFormat="1" applyFill="1" applyBorder="1" applyAlignment="1">
      <alignment horizontal="center"/>
    </xf>
    <xf numFmtId="164" fontId="0" fillId="0" borderId="17" xfId="0" quotePrefix="1" applyNumberFormat="1" applyBorder="1" applyAlignment="1">
      <alignment horizontal="center"/>
    </xf>
    <xf numFmtId="164" fontId="0" fillId="0" borderId="18" xfId="0" applyNumberFormat="1" applyFill="1" applyBorder="1"/>
  </cellXfs>
  <cellStyles count="171">
    <cellStyle name="20% - Accent1 2" xfId="2"/>
    <cellStyle name="20% - Accent2 2" xfId="3"/>
    <cellStyle name="20% - Accent3 2" xfId="4"/>
    <cellStyle name="20% - Accent4 2" xfId="5"/>
    <cellStyle name="20% - Accent5 2" xfId="6"/>
    <cellStyle name="20% - Accent6 2" xfId="7"/>
    <cellStyle name="40% - Accent1 2" xfId="8"/>
    <cellStyle name="40% - Accent2 2" xfId="9"/>
    <cellStyle name="40% - Accent3 2" xfId="10"/>
    <cellStyle name="40% - Accent4 2" xfId="11"/>
    <cellStyle name="40% - Accent5 2" xfId="12"/>
    <cellStyle name="40% - Accent6 2" xfId="13"/>
    <cellStyle name="60% - Accent1 2" xfId="14"/>
    <cellStyle name="60% - Accent2 2" xfId="15"/>
    <cellStyle name="60% - Accent3 2" xfId="16"/>
    <cellStyle name="60% - Accent4 2" xfId="17"/>
    <cellStyle name="60% - Accent5 2" xfId="18"/>
    <cellStyle name="60% - Accent6 2" xfId="19"/>
    <cellStyle name="Accent1 - 20%" xfId="21"/>
    <cellStyle name="Accent1 - 40%" xfId="22"/>
    <cellStyle name="Accent1 - 60%" xfId="23"/>
    <cellStyle name="Accent1 2" xfId="20"/>
    <cellStyle name="Accent2 - 20%" xfId="25"/>
    <cellStyle name="Accent2 - 40%" xfId="26"/>
    <cellStyle name="Accent2 - 60%" xfId="27"/>
    <cellStyle name="Accent2 2" xfId="24"/>
    <cellStyle name="Accent3 - 20%" xfId="29"/>
    <cellStyle name="Accent3 - 40%" xfId="30"/>
    <cellStyle name="Accent3 - 60%" xfId="31"/>
    <cellStyle name="Accent3 2" xfId="28"/>
    <cellStyle name="Accent4 - 20%" xfId="33"/>
    <cellStyle name="Accent4 - 40%" xfId="34"/>
    <cellStyle name="Accent4 - 60%" xfId="35"/>
    <cellStyle name="Accent4 2" xfId="32"/>
    <cellStyle name="Accent5 - 20%" xfId="37"/>
    <cellStyle name="Accent5 - 40%" xfId="38"/>
    <cellStyle name="Accent5 - 60%" xfId="39"/>
    <cellStyle name="Accent5 2" xfId="36"/>
    <cellStyle name="Accent6 - 20%" xfId="41"/>
    <cellStyle name="Accent6 - 40%" xfId="42"/>
    <cellStyle name="Accent6 - 60%" xfId="43"/>
    <cellStyle name="Accent6 2" xfId="40"/>
    <cellStyle name="Bad 2" xfId="44"/>
    <cellStyle name="Calculation 2" xfId="45"/>
    <cellStyle name="Check Cell 2" xfId="46"/>
    <cellStyle name="Comma 2" xfId="48"/>
    <cellStyle name="Comma 2 2" xfId="115"/>
    <cellStyle name="Comma 2 2 2" xfId="137"/>
    <cellStyle name="Comma 2 3" xfId="136"/>
    <cellStyle name="Comma 2 4" xfId="124"/>
    <cellStyle name="Comma 2 5" xfId="114"/>
    <cellStyle name="Comma 3" xfId="47"/>
    <cellStyle name="Comma 3 2" xfId="138"/>
    <cellStyle name="Comma 4" xfId="135"/>
    <cellStyle name="Comma 5" xfId="113"/>
    <cellStyle name="Currency" xfId="149" builtinId="4"/>
    <cellStyle name="Currency 2" xfId="50"/>
    <cellStyle name="Currency 2 2" xfId="139"/>
    <cellStyle name="Currency 2 3" xfId="165"/>
    <cellStyle name="Currency 3" xfId="49"/>
    <cellStyle name="Currency 3 2" xfId="164"/>
    <cellStyle name="Currency 4" xfId="116"/>
    <cellStyle name="Emphasis 1" xfId="51"/>
    <cellStyle name="Emphasis 2" xfId="52"/>
    <cellStyle name="Emphasis 3" xfId="53"/>
    <cellStyle name="Explanatory Text 2" xfId="54"/>
    <cellStyle name="Good 2" xfId="55"/>
    <cellStyle name="Heading 1 2" xfId="56"/>
    <cellStyle name="Heading 2 2" xfId="57"/>
    <cellStyle name="Heading 3 2" xfId="58"/>
    <cellStyle name="Heading 4 2" xfId="59"/>
    <cellStyle name="Input 2" xfId="60"/>
    <cellStyle name="Linked Cell 2" xfId="61"/>
    <cellStyle name="Neutral 2" xfId="62"/>
    <cellStyle name="Normal" xfId="0" builtinId="0"/>
    <cellStyle name="Normal 2" xfId="63"/>
    <cellStyle name="Normal 2 2" xfId="117"/>
    <cellStyle name="Normal 2 2 2" xfId="141"/>
    <cellStyle name="Normal 2 3" xfId="118"/>
    <cellStyle name="Normal 2 3 2" xfId="142"/>
    <cellStyle name="Normal 2 4" xfId="119"/>
    <cellStyle name="Normal 2 4 2" xfId="143"/>
    <cellStyle name="Normal 2 5" xfId="140"/>
    <cellStyle name="Normal 2 6" xfId="123"/>
    <cellStyle name="Normal 2 6 2" xfId="163"/>
    <cellStyle name="Normal 2 6 2 2" xfId="158"/>
    <cellStyle name="Normal 2 6 2 3" xfId="153"/>
    <cellStyle name="Normal 2 6 3" xfId="161"/>
    <cellStyle name="Normal 2 6 4" xfId="155"/>
    <cellStyle name="Normal 2 6 5" xfId="169"/>
    <cellStyle name="Normal 2 7" xfId="170"/>
    <cellStyle name="Normal 3" xfId="112"/>
    <cellStyle name="Normal 3 2" xfId="120"/>
    <cellStyle name="Normal 3 2 2" xfId="144"/>
    <cellStyle name="Normal 4" xfId="1"/>
    <cellStyle name="Normal 4 2" xfId="145"/>
    <cellStyle name="Normal 4 3" xfId="166"/>
    <cellStyle name="Normal 5" xfId="134"/>
    <cellStyle name="Normal 5 2" xfId="148"/>
    <cellStyle name="Normal 6" xfId="122"/>
    <cellStyle name="Normal 6 2" xfId="160"/>
    <cellStyle name="Normal 6 2 2" xfId="159"/>
    <cellStyle name="Normal 6 2 3" xfId="154"/>
    <cellStyle name="Normal 6 3" xfId="162"/>
    <cellStyle name="Normal 6 4" xfId="157"/>
    <cellStyle name="Normal 6 5" xfId="168"/>
    <cellStyle name="Normal 7" xfId="156"/>
    <cellStyle name="Normal 8" xfId="152"/>
    <cellStyle name="Normal 9" xfId="151"/>
    <cellStyle name="Note 2" xfId="64"/>
    <cellStyle name="Output 2" xfId="65"/>
    <cellStyle name="Percent" xfId="150" builtinId="5"/>
    <cellStyle name="Percent 2" xfId="67"/>
    <cellStyle name="Percent 2 2" xfId="121"/>
    <cellStyle name="Percent 2 3" xfId="167"/>
    <cellStyle name="Percent 3" xfId="66"/>
    <cellStyle name="Percent 3 2" xfId="147"/>
    <cellStyle name="Percent 4" xfId="146"/>
    <cellStyle name="SAPBEXaggData" xfId="68"/>
    <cellStyle name="SAPBEXaggDataEmph" xfId="69"/>
    <cellStyle name="SAPBEXaggItem" xfId="70"/>
    <cellStyle name="SAPBEXaggItemX" xfId="71"/>
    <cellStyle name="SAPBEXchaText" xfId="72"/>
    <cellStyle name="SAPBEXexcBad7" xfId="73"/>
    <cellStyle name="SAPBEXexcBad8" xfId="74"/>
    <cellStyle name="SAPBEXexcBad9" xfId="75"/>
    <cellStyle name="SAPBEXexcCritical4" xfId="76"/>
    <cellStyle name="SAPBEXexcCritical5" xfId="77"/>
    <cellStyle name="SAPBEXexcCritical6" xfId="78"/>
    <cellStyle name="SAPBEXexcGood1" xfId="79"/>
    <cellStyle name="SAPBEXexcGood2" xfId="80"/>
    <cellStyle name="SAPBEXexcGood3" xfId="81"/>
    <cellStyle name="SAPBEXfilterDrill" xfId="82"/>
    <cellStyle name="SAPBEXfilterItem" xfId="83"/>
    <cellStyle name="SAPBEXfilterText" xfId="84"/>
    <cellStyle name="SAPBEXformats" xfId="85"/>
    <cellStyle name="SAPBEXheaderItem" xfId="86"/>
    <cellStyle name="SAPBEXheaderText" xfId="87"/>
    <cellStyle name="SAPBEXHLevel0" xfId="88"/>
    <cellStyle name="SAPBEXHLevel0 2" xfId="125"/>
    <cellStyle name="SAPBEXHLevel0X" xfId="89"/>
    <cellStyle name="SAPBEXHLevel0X 2" xfId="126"/>
    <cellStyle name="SAPBEXHLevel1" xfId="90"/>
    <cellStyle name="SAPBEXHLevel1 2" xfId="127"/>
    <cellStyle name="SAPBEXHLevel1X" xfId="91"/>
    <cellStyle name="SAPBEXHLevel1X 2" xfId="128"/>
    <cellStyle name="SAPBEXHLevel2" xfId="92"/>
    <cellStyle name="SAPBEXHLevel2 2" xfId="129"/>
    <cellStyle name="SAPBEXHLevel2X" xfId="93"/>
    <cellStyle name="SAPBEXHLevel2X 2" xfId="130"/>
    <cellStyle name="SAPBEXHLevel3" xfId="94"/>
    <cellStyle name="SAPBEXHLevel3 2" xfId="131"/>
    <cellStyle name="SAPBEXHLevel3X" xfId="95"/>
    <cellStyle name="SAPBEXHLevel3X 2" xfId="132"/>
    <cellStyle name="SAPBEXinputData" xfId="96"/>
    <cellStyle name="SAPBEXinputData 2" xfId="133"/>
    <cellStyle name="SAPBEXItemHeader" xfId="97"/>
    <cellStyle name="SAPBEXresData" xfId="98"/>
    <cellStyle name="SAPBEXresDataEmph" xfId="99"/>
    <cellStyle name="SAPBEXresItem" xfId="100"/>
    <cellStyle name="SAPBEXresItemX" xfId="101"/>
    <cellStyle name="SAPBEXstdData" xfId="102"/>
    <cellStyle name="SAPBEXstdDataEmph" xfId="103"/>
    <cellStyle name="SAPBEXstdItem" xfId="104"/>
    <cellStyle name="SAPBEXstdItemX" xfId="105"/>
    <cellStyle name="SAPBEXtitle" xfId="106"/>
    <cellStyle name="SAPBEXundefined" xfId="107"/>
    <cellStyle name="Sheet Title" xfId="108"/>
    <cellStyle name="Title 2" xfId="109"/>
    <cellStyle name="Total 2" xfId="110"/>
    <cellStyle name="Warning Text 2" xfId="1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6"/>
  <sheetViews>
    <sheetView tabSelected="1" zoomScaleNormal="100" workbookViewId="0"/>
  </sheetViews>
  <sheetFormatPr defaultRowHeight="14.4" x14ac:dyDescent="0.3"/>
  <cols>
    <col min="1" max="1" width="3.6640625" customWidth="1"/>
    <col min="2" max="2" width="4.6640625" style="3" customWidth="1"/>
    <col min="4" max="4" width="15.6640625" customWidth="1"/>
    <col min="5" max="5" width="6.6640625" customWidth="1"/>
    <col min="6" max="6" width="16.109375" customWidth="1"/>
  </cols>
  <sheetData>
    <row r="1" spans="1:10" ht="15" x14ac:dyDescent="0.25">
      <c r="A1" s="1" t="s">
        <v>22</v>
      </c>
      <c r="B1" s="1"/>
      <c r="C1" s="6"/>
      <c r="D1" s="6"/>
      <c r="E1" s="6"/>
      <c r="F1" s="6"/>
      <c r="G1" s="6"/>
      <c r="H1" s="6"/>
      <c r="I1" s="6"/>
      <c r="J1" s="6"/>
    </row>
    <row r="2" spans="1:10" ht="15" x14ac:dyDescent="0.25">
      <c r="A2" s="6"/>
      <c r="B2" s="6"/>
      <c r="C2" s="6"/>
      <c r="D2" s="6"/>
      <c r="E2" s="6"/>
      <c r="F2" s="6"/>
      <c r="G2" s="6"/>
      <c r="H2" s="6"/>
      <c r="I2" s="6"/>
      <c r="J2" s="6"/>
    </row>
    <row r="3" spans="1:10" ht="15" x14ac:dyDescent="0.25">
      <c r="A3" s="1" t="s">
        <v>3</v>
      </c>
      <c r="B3" s="1"/>
      <c r="C3" s="6"/>
      <c r="D3" s="6"/>
      <c r="E3" s="6"/>
      <c r="F3" s="6"/>
      <c r="G3" s="6"/>
      <c r="H3" s="6"/>
      <c r="I3" s="6"/>
      <c r="J3" s="6"/>
    </row>
    <row r="4" spans="1:10" ht="15" x14ac:dyDescent="0.25">
      <c r="A4" s="6"/>
      <c r="B4" s="6"/>
      <c r="C4" s="6"/>
      <c r="D4" s="6"/>
      <c r="E4" s="6"/>
      <c r="F4" s="6"/>
      <c r="G4" s="6"/>
      <c r="H4" s="6"/>
      <c r="I4" s="6"/>
      <c r="J4" s="6"/>
    </row>
    <row r="5" spans="1:10" ht="15" x14ac:dyDescent="0.25">
      <c r="A5" s="6"/>
      <c r="B5" s="6"/>
      <c r="C5" s="6"/>
      <c r="D5" s="2" t="s">
        <v>1</v>
      </c>
      <c r="E5" s="6"/>
      <c r="F5" s="6"/>
      <c r="G5" s="6"/>
      <c r="H5" s="6"/>
      <c r="I5" s="6"/>
      <c r="J5" s="6"/>
    </row>
    <row r="6" spans="1:10" ht="15" x14ac:dyDescent="0.25">
      <c r="A6" s="6"/>
      <c r="B6" s="13" t="s">
        <v>11</v>
      </c>
      <c r="C6" s="2" t="s">
        <v>0</v>
      </c>
      <c r="D6" s="2" t="s">
        <v>2</v>
      </c>
      <c r="E6" s="6"/>
      <c r="F6" s="40" t="s">
        <v>25</v>
      </c>
      <c r="G6" s="6"/>
      <c r="H6" s="6"/>
      <c r="I6" s="6"/>
      <c r="J6" s="6"/>
    </row>
    <row r="7" spans="1:10" x14ac:dyDescent="0.3">
      <c r="A7" s="6"/>
      <c r="B7" s="14" t="s">
        <v>14</v>
      </c>
      <c r="C7" s="7">
        <v>920</v>
      </c>
      <c r="D7" s="11">
        <f>ShareholderExclusions!B13</f>
        <v>2036833.37</v>
      </c>
      <c r="E7" s="6"/>
      <c r="F7" s="6" t="s">
        <v>79</v>
      </c>
      <c r="G7" s="6"/>
      <c r="H7" s="6"/>
      <c r="I7" s="6"/>
      <c r="J7" s="6"/>
    </row>
    <row r="8" spans="1:10" ht="15" x14ac:dyDescent="0.25">
      <c r="A8" s="6"/>
      <c r="B8" s="14" t="s">
        <v>15</v>
      </c>
      <c r="C8" s="7">
        <v>921</v>
      </c>
      <c r="D8" s="11">
        <f>ShareholderExclusions!B22</f>
        <v>551234.48</v>
      </c>
      <c r="E8" s="6"/>
      <c r="F8" s="6" t="s">
        <v>79</v>
      </c>
      <c r="G8" s="6"/>
      <c r="H8" s="6"/>
      <c r="I8" s="6"/>
      <c r="J8" s="6"/>
    </row>
    <row r="9" spans="1:10" s="36" customFormat="1" x14ac:dyDescent="0.3">
      <c r="A9" s="6"/>
      <c r="B9" s="14" t="s">
        <v>16</v>
      </c>
      <c r="C9" s="7">
        <v>923</v>
      </c>
      <c r="D9" s="11">
        <f>ShareholderExclusions!B28</f>
        <v>4490695.6499999994</v>
      </c>
      <c r="E9" s="6"/>
      <c r="F9" s="6" t="s">
        <v>79</v>
      </c>
      <c r="G9" s="6"/>
      <c r="H9" s="6"/>
      <c r="I9" s="6"/>
      <c r="J9" s="6"/>
    </row>
    <row r="10" spans="1:10" x14ac:dyDescent="0.3">
      <c r="A10" s="6"/>
      <c r="B10" s="15" t="s">
        <v>17</v>
      </c>
      <c r="C10" s="7">
        <v>926</v>
      </c>
      <c r="D10" s="11">
        <f>ShareholderExclusions!B39</f>
        <v>7032468.9299999997</v>
      </c>
      <c r="E10" s="6"/>
      <c r="F10" s="6" t="s">
        <v>79</v>
      </c>
      <c r="G10" s="6"/>
      <c r="H10" s="6"/>
      <c r="I10" s="6"/>
      <c r="J10" s="6"/>
    </row>
    <row r="11" spans="1:10" x14ac:dyDescent="0.3">
      <c r="A11" s="6"/>
      <c r="B11" s="14" t="s">
        <v>148</v>
      </c>
      <c r="C11" s="7">
        <v>930.1</v>
      </c>
      <c r="D11" s="11">
        <f>ShareholderExclusions!B43</f>
        <v>67883.75</v>
      </c>
      <c r="E11" s="6"/>
      <c r="F11" s="6" t="s">
        <v>79</v>
      </c>
      <c r="G11" s="6"/>
      <c r="H11" s="6"/>
      <c r="I11" s="6"/>
      <c r="J11" s="6"/>
    </row>
    <row r="12" spans="1:10" s="36" customFormat="1" x14ac:dyDescent="0.3">
      <c r="A12" s="6"/>
      <c r="B12" s="14" t="s">
        <v>166</v>
      </c>
      <c r="C12" s="7">
        <v>930.2</v>
      </c>
      <c r="D12" s="103">
        <f>ShareholderExclusions!B49</f>
        <v>189143.03</v>
      </c>
      <c r="E12" s="6"/>
      <c r="F12" s="6" t="s">
        <v>79</v>
      </c>
      <c r="G12" s="6"/>
      <c r="H12" s="6"/>
      <c r="I12" s="6"/>
      <c r="J12" s="6"/>
    </row>
    <row r="13" spans="1:10" ht="15" x14ac:dyDescent="0.25">
      <c r="A13" s="6"/>
      <c r="B13" s="6"/>
      <c r="C13" s="101" t="s">
        <v>195</v>
      </c>
      <c r="D13" s="102">
        <f>SUM(D7:D12)</f>
        <v>14368259.209999999</v>
      </c>
      <c r="E13" s="6"/>
      <c r="F13" s="6"/>
      <c r="G13" s="6"/>
      <c r="H13" s="6"/>
      <c r="I13" s="6"/>
      <c r="J13" s="6"/>
    </row>
    <row r="14" spans="1:10" s="36" customFormat="1" x14ac:dyDescent="0.3">
      <c r="A14" s="6"/>
      <c r="B14" s="6"/>
      <c r="C14" s="6"/>
      <c r="D14" s="6"/>
      <c r="E14" s="6"/>
      <c r="F14" s="6"/>
      <c r="G14" s="6"/>
      <c r="H14" s="6"/>
      <c r="I14" s="6"/>
      <c r="J14" s="6"/>
    </row>
    <row r="15" spans="1:10" s="3" customFormat="1" ht="15" x14ac:dyDescent="0.25">
      <c r="A15" s="1" t="s">
        <v>80</v>
      </c>
      <c r="B15" s="1"/>
      <c r="C15" s="6"/>
      <c r="D15" s="6"/>
      <c r="E15" s="6"/>
      <c r="F15" s="6"/>
      <c r="G15" s="6"/>
      <c r="H15" s="6"/>
      <c r="I15" s="6"/>
      <c r="J15" s="6"/>
    </row>
    <row r="16" spans="1:10" s="36" customFormat="1" ht="15" x14ac:dyDescent="0.25">
      <c r="A16" s="37"/>
      <c r="B16" s="37"/>
      <c r="C16" s="6"/>
      <c r="D16" s="6"/>
      <c r="E16" s="6"/>
      <c r="F16" s="6"/>
      <c r="G16" s="6"/>
      <c r="H16" s="6"/>
      <c r="I16" s="6"/>
      <c r="J16" s="6"/>
    </row>
    <row r="17" spans="1:13" s="36" customFormat="1" ht="15" x14ac:dyDescent="0.25">
      <c r="A17" s="37"/>
      <c r="B17" s="6" t="s">
        <v>84</v>
      </c>
      <c r="C17" s="6"/>
      <c r="D17" s="6"/>
      <c r="E17" s="6"/>
      <c r="F17" s="6"/>
      <c r="G17" s="6"/>
      <c r="H17" s="6"/>
      <c r="I17" s="6"/>
      <c r="J17" s="6"/>
    </row>
    <row r="18" spans="1:13" s="36" customFormat="1" ht="15" x14ac:dyDescent="0.25">
      <c r="A18" s="37"/>
      <c r="B18" s="6" t="s">
        <v>83</v>
      </c>
      <c r="C18" s="6"/>
      <c r="D18" s="6"/>
      <c r="E18" s="6"/>
      <c r="F18" s="6"/>
      <c r="G18" s="6"/>
      <c r="H18" s="6"/>
      <c r="I18" s="6"/>
      <c r="J18" s="6"/>
    </row>
    <row r="19" spans="1:13" s="3" customFormat="1" ht="15" x14ac:dyDescent="0.25">
      <c r="A19" s="6"/>
      <c r="B19" s="6"/>
      <c r="C19" s="6"/>
      <c r="D19" s="6"/>
      <c r="E19" s="6"/>
      <c r="F19" s="6"/>
      <c r="G19" s="6"/>
      <c r="H19" s="6"/>
      <c r="I19" s="6"/>
      <c r="J19" s="6"/>
    </row>
    <row r="20" spans="1:13" s="3" customFormat="1" ht="15" x14ac:dyDescent="0.25">
      <c r="A20" s="6"/>
      <c r="B20" s="6"/>
      <c r="C20" s="6"/>
      <c r="D20" s="2" t="s">
        <v>13</v>
      </c>
      <c r="E20" s="6"/>
      <c r="F20" s="6"/>
      <c r="G20" s="6"/>
      <c r="H20" s="6"/>
      <c r="I20" s="6"/>
      <c r="J20" s="6"/>
      <c r="K20" s="1"/>
    </row>
    <row r="21" spans="1:13" s="3" customFormat="1" ht="15" x14ac:dyDescent="0.25">
      <c r="A21" s="6"/>
      <c r="B21" s="13" t="s">
        <v>11</v>
      </c>
      <c r="C21" s="2" t="s">
        <v>0</v>
      </c>
      <c r="D21" s="2" t="s">
        <v>7</v>
      </c>
      <c r="E21" s="6"/>
      <c r="F21" s="4" t="s">
        <v>23</v>
      </c>
      <c r="G21" s="6"/>
      <c r="H21" s="6"/>
      <c r="I21" s="6"/>
      <c r="J21" s="6"/>
      <c r="K21" s="1"/>
    </row>
    <row r="22" spans="1:13" s="36" customFormat="1" x14ac:dyDescent="0.3">
      <c r="A22" s="9"/>
      <c r="B22" s="39" t="s">
        <v>18</v>
      </c>
      <c r="C22" s="10">
        <v>920</v>
      </c>
      <c r="D22" s="11">
        <v>1441138.84</v>
      </c>
      <c r="E22" s="9"/>
      <c r="F22" s="5" t="s">
        <v>85</v>
      </c>
      <c r="G22" s="9"/>
      <c r="H22" s="9"/>
      <c r="I22" s="9"/>
      <c r="J22" s="9"/>
      <c r="K22" s="5"/>
    </row>
    <row r="23" spans="1:13" s="36" customFormat="1" x14ac:dyDescent="0.3">
      <c r="A23" s="9"/>
      <c r="B23" s="15" t="s">
        <v>19</v>
      </c>
      <c r="C23" s="10">
        <v>920</v>
      </c>
      <c r="D23" s="11">
        <v>1253382.97</v>
      </c>
      <c r="E23" s="9"/>
      <c r="F23" s="9" t="s">
        <v>86</v>
      </c>
      <c r="G23" s="9"/>
      <c r="H23" s="9"/>
      <c r="I23" s="9"/>
      <c r="J23" s="9"/>
      <c r="K23" s="5"/>
    </row>
    <row r="24" spans="1:13" s="36" customFormat="1" x14ac:dyDescent="0.3">
      <c r="A24" s="9"/>
      <c r="B24" s="15" t="s">
        <v>20</v>
      </c>
      <c r="C24" s="10">
        <v>920</v>
      </c>
      <c r="D24" s="94">
        <v>681000</v>
      </c>
      <c r="E24" s="9"/>
      <c r="F24" s="9" t="s">
        <v>160</v>
      </c>
      <c r="G24" s="9"/>
      <c r="H24" s="9"/>
      <c r="I24" s="9"/>
      <c r="J24" s="9"/>
      <c r="K24" s="5"/>
    </row>
    <row r="25" spans="1:13" s="36" customFormat="1" x14ac:dyDescent="0.3">
      <c r="A25" s="9"/>
      <c r="B25" s="15" t="s">
        <v>90</v>
      </c>
      <c r="C25" s="10">
        <v>920</v>
      </c>
      <c r="D25" s="41">
        <v>6346.53</v>
      </c>
      <c r="E25" s="9"/>
      <c r="F25" s="9" t="s">
        <v>169</v>
      </c>
      <c r="G25" s="9"/>
      <c r="H25" s="9"/>
      <c r="I25" s="9"/>
      <c r="J25" s="9"/>
      <c r="K25" s="5"/>
    </row>
    <row r="26" spans="1:13" s="36" customFormat="1" x14ac:dyDescent="0.3">
      <c r="A26" s="9"/>
      <c r="B26" s="15" t="s">
        <v>91</v>
      </c>
      <c r="C26" s="10">
        <v>920</v>
      </c>
      <c r="D26" s="41">
        <v>1886491.39</v>
      </c>
      <c r="E26" s="9"/>
      <c r="F26" s="9" t="s">
        <v>196</v>
      </c>
      <c r="G26" s="9"/>
      <c r="H26" s="9"/>
      <c r="I26" s="9"/>
      <c r="J26" s="9"/>
      <c r="K26" s="5"/>
      <c r="L26" s="5"/>
      <c r="M26" s="5"/>
    </row>
    <row r="27" spans="1:13" s="36" customFormat="1" x14ac:dyDescent="0.3">
      <c r="A27" s="9"/>
      <c r="B27" s="15" t="s">
        <v>92</v>
      </c>
      <c r="C27" s="10">
        <v>921</v>
      </c>
      <c r="D27" s="41">
        <v>31502</v>
      </c>
      <c r="E27" s="9"/>
      <c r="F27" s="9" t="s">
        <v>197</v>
      </c>
      <c r="G27" s="9"/>
      <c r="H27" s="9"/>
      <c r="I27" s="9"/>
      <c r="J27" s="9"/>
      <c r="K27" s="5"/>
      <c r="L27" s="5"/>
      <c r="M27" s="5"/>
    </row>
    <row r="28" spans="1:13" s="36" customFormat="1" x14ac:dyDescent="0.3">
      <c r="A28" s="9"/>
      <c r="B28" s="15" t="s">
        <v>93</v>
      </c>
      <c r="C28" s="10">
        <v>923</v>
      </c>
      <c r="D28" s="94">
        <v>950843.22</v>
      </c>
      <c r="E28" s="9"/>
      <c r="F28" s="5" t="s">
        <v>85</v>
      </c>
      <c r="G28" s="9"/>
      <c r="H28" s="9"/>
      <c r="I28" s="9"/>
      <c r="J28" s="9"/>
      <c r="K28" s="5"/>
      <c r="L28" s="5"/>
      <c r="M28" s="5"/>
    </row>
    <row r="29" spans="1:13" s="36" customFormat="1" x14ac:dyDescent="0.3">
      <c r="A29" s="9"/>
      <c r="B29" s="15" t="s">
        <v>175</v>
      </c>
      <c r="C29" s="10">
        <v>923</v>
      </c>
      <c r="D29" s="94">
        <v>941988.85</v>
      </c>
      <c r="E29" s="9"/>
      <c r="F29" s="9" t="s">
        <v>86</v>
      </c>
      <c r="G29" s="9"/>
      <c r="H29" s="9"/>
      <c r="I29" s="9"/>
      <c r="J29" s="9"/>
      <c r="K29" s="5"/>
      <c r="L29" s="5"/>
      <c r="M29" s="5"/>
    </row>
    <row r="30" spans="1:13" s="36" customFormat="1" x14ac:dyDescent="0.3">
      <c r="A30" s="9"/>
      <c r="B30" s="15" t="s">
        <v>94</v>
      </c>
      <c r="C30" s="10">
        <v>925</v>
      </c>
      <c r="D30" s="94">
        <v>117812.72</v>
      </c>
      <c r="E30" s="9"/>
      <c r="F30" s="9" t="s">
        <v>172</v>
      </c>
      <c r="G30" s="9"/>
      <c r="H30" s="9"/>
      <c r="I30" s="9"/>
      <c r="J30" s="9"/>
      <c r="K30" s="5"/>
      <c r="L30" s="5"/>
      <c r="M30" s="5"/>
    </row>
    <row r="31" spans="1:13" s="36" customFormat="1" x14ac:dyDescent="0.3">
      <c r="A31" s="9"/>
      <c r="B31" s="15" t="s">
        <v>95</v>
      </c>
      <c r="C31" s="10">
        <v>926</v>
      </c>
      <c r="D31" s="94">
        <v>20392.96</v>
      </c>
      <c r="E31" s="9"/>
      <c r="F31" s="9" t="s">
        <v>165</v>
      </c>
      <c r="G31" s="9"/>
      <c r="H31" s="9"/>
      <c r="I31" s="9"/>
      <c r="J31" s="9"/>
      <c r="K31" s="5"/>
      <c r="L31" s="5"/>
      <c r="M31" s="5"/>
    </row>
    <row r="32" spans="1:13" s="36" customFormat="1" x14ac:dyDescent="0.3">
      <c r="A32" s="9"/>
      <c r="B32" s="15" t="s">
        <v>96</v>
      </c>
      <c r="C32" s="10">
        <v>928</v>
      </c>
      <c r="D32" s="92">
        <v>5215222.7699999996</v>
      </c>
      <c r="E32" s="9"/>
      <c r="F32" s="9" t="s">
        <v>87</v>
      </c>
      <c r="G32" s="9"/>
      <c r="H32" s="9"/>
      <c r="I32" s="9"/>
      <c r="J32" s="9"/>
      <c r="K32" s="5"/>
      <c r="L32" s="5"/>
      <c r="M32" s="5"/>
    </row>
    <row r="33" spans="1:13" s="36" customFormat="1" x14ac:dyDescent="0.3">
      <c r="A33" s="9"/>
      <c r="B33" s="15" t="s">
        <v>97</v>
      </c>
      <c r="C33" s="10">
        <v>928</v>
      </c>
      <c r="D33" s="95">
        <v>3857425.99</v>
      </c>
      <c r="E33" s="9"/>
      <c r="F33" s="9" t="s">
        <v>88</v>
      </c>
      <c r="G33" s="9"/>
      <c r="H33" s="9"/>
      <c r="I33" s="9"/>
      <c r="J33" s="9"/>
      <c r="K33" s="5"/>
      <c r="L33" s="5"/>
      <c r="M33" s="5"/>
    </row>
    <row r="34" spans="1:13" s="36" customFormat="1" x14ac:dyDescent="0.3">
      <c r="A34" s="9"/>
      <c r="B34" s="15" t="s">
        <v>98</v>
      </c>
      <c r="C34" s="10">
        <v>928</v>
      </c>
      <c r="D34" s="94">
        <v>620537.81999999995</v>
      </c>
      <c r="E34" s="9"/>
      <c r="F34" s="9" t="s">
        <v>89</v>
      </c>
      <c r="G34" s="9"/>
      <c r="H34" s="9"/>
      <c r="I34" s="9"/>
      <c r="J34" s="9"/>
      <c r="K34" s="5"/>
      <c r="L34" s="5"/>
      <c r="M34" s="5"/>
    </row>
    <row r="35" spans="1:13" s="36" customFormat="1" x14ac:dyDescent="0.3">
      <c r="A35" s="9"/>
      <c r="B35" s="15" t="s">
        <v>99</v>
      </c>
      <c r="C35" s="10">
        <v>928</v>
      </c>
      <c r="D35" s="94">
        <v>84427.39</v>
      </c>
      <c r="E35" s="9"/>
      <c r="F35" s="9" t="s">
        <v>198</v>
      </c>
      <c r="G35" s="9"/>
      <c r="H35" s="9"/>
      <c r="I35" s="9"/>
      <c r="J35" s="9"/>
      <c r="K35" s="5"/>
      <c r="L35" s="5"/>
      <c r="M35" s="5"/>
    </row>
    <row r="36" spans="1:13" s="36" customFormat="1" x14ac:dyDescent="0.3">
      <c r="A36" s="9"/>
      <c r="B36" s="15" t="s">
        <v>100</v>
      </c>
      <c r="C36" s="10">
        <v>930.2</v>
      </c>
      <c r="D36" s="94">
        <v>1200000</v>
      </c>
      <c r="E36" s="9"/>
      <c r="F36" s="9" t="s">
        <v>70</v>
      </c>
      <c r="G36" s="9"/>
      <c r="H36" s="9"/>
      <c r="I36" s="9"/>
      <c r="J36" s="9"/>
      <c r="K36" s="5"/>
      <c r="L36" s="5"/>
      <c r="M36" s="5"/>
    </row>
    <row r="37" spans="1:13" s="36" customFormat="1" x14ac:dyDescent="0.3">
      <c r="A37" s="9"/>
      <c r="B37" s="15" t="s">
        <v>170</v>
      </c>
      <c r="C37" s="73">
        <v>930.2</v>
      </c>
      <c r="D37" s="94">
        <v>1231104</v>
      </c>
      <c r="E37" s="9"/>
      <c r="F37" s="9" t="s">
        <v>82</v>
      </c>
      <c r="G37" s="9"/>
      <c r="H37" s="9"/>
      <c r="I37" s="9"/>
      <c r="J37" s="9"/>
      <c r="K37" s="5"/>
      <c r="L37" s="5"/>
      <c r="M37" s="5"/>
    </row>
    <row r="38" spans="1:13" s="36" customFormat="1" x14ac:dyDescent="0.3">
      <c r="A38" s="9"/>
      <c r="B38" s="15" t="s">
        <v>176</v>
      </c>
      <c r="C38" s="10">
        <v>930.2</v>
      </c>
      <c r="D38" s="94">
        <v>554208.03</v>
      </c>
      <c r="E38" s="9"/>
      <c r="F38" s="5" t="s">
        <v>85</v>
      </c>
      <c r="G38" s="9"/>
      <c r="H38" s="9"/>
      <c r="I38" s="9"/>
      <c r="J38" s="9"/>
      <c r="K38" s="5"/>
      <c r="L38" s="5"/>
      <c r="M38" s="5"/>
    </row>
    <row r="39" spans="1:13" s="36" customFormat="1" x14ac:dyDescent="0.3">
      <c r="A39" s="9"/>
      <c r="B39" s="15" t="s">
        <v>177</v>
      </c>
      <c r="C39" s="10">
        <v>930.2</v>
      </c>
      <c r="D39" s="94">
        <v>1509147</v>
      </c>
      <c r="E39" s="9"/>
      <c r="F39" s="5" t="s">
        <v>101</v>
      </c>
      <c r="G39" s="9"/>
      <c r="H39" s="9"/>
      <c r="I39" s="9"/>
      <c r="J39" s="9"/>
      <c r="K39" s="5"/>
      <c r="L39" s="5"/>
      <c r="M39" s="5"/>
    </row>
    <row r="40" spans="1:13" x14ac:dyDescent="0.3">
      <c r="A40" s="6"/>
      <c r="B40" s="15" t="s">
        <v>178</v>
      </c>
      <c r="C40" s="10">
        <v>930.2</v>
      </c>
      <c r="D40" s="92">
        <v>4903283</v>
      </c>
      <c r="E40" s="6"/>
      <c r="F40" s="9" t="s">
        <v>153</v>
      </c>
      <c r="G40" s="9"/>
      <c r="H40" s="9"/>
      <c r="I40" s="9"/>
      <c r="J40" s="9"/>
      <c r="K40" s="5"/>
      <c r="L40" s="5"/>
      <c r="M40" s="5"/>
    </row>
    <row r="41" spans="1:13" s="36" customFormat="1" x14ac:dyDescent="0.3">
      <c r="A41" s="6"/>
      <c r="B41" s="15" t="s">
        <v>179</v>
      </c>
      <c r="C41" s="10">
        <v>931</v>
      </c>
      <c r="D41" s="104">
        <v>75290.61</v>
      </c>
      <c r="E41" s="6"/>
      <c r="F41" s="9" t="s">
        <v>174</v>
      </c>
      <c r="G41" s="9"/>
      <c r="H41" s="9"/>
      <c r="I41" s="9"/>
      <c r="J41" s="9"/>
      <c r="K41" s="5"/>
      <c r="L41" s="5"/>
      <c r="M41" s="5"/>
    </row>
    <row r="42" spans="1:13" s="36" customFormat="1" x14ac:dyDescent="0.3">
      <c r="A42" s="6"/>
      <c r="B42" s="15" t="s">
        <v>188</v>
      </c>
      <c r="C42" s="10">
        <v>935</v>
      </c>
      <c r="D42" s="99">
        <v>2272486.4900000002</v>
      </c>
      <c r="E42" s="6"/>
      <c r="F42" s="6" t="s">
        <v>173</v>
      </c>
      <c r="G42" s="6"/>
      <c r="H42" s="6"/>
      <c r="I42" s="6"/>
      <c r="J42" s="6"/>
    </row>
    <row r="43" spans="1:13" s="36" customFormat="1" x14ac:dyDescent="0.3">
      <c r="A43" s="6"/>
      <c r="B43" s="15"/>
      <c r="C43" s="98" t="s">
        <v>194</v>
      </c>
      <c r="D43" s="92">
        <f>SUM(D22:D42)</f>
        <v>28854032.579999998</v>
      </c>
      <c r="E43" s="6"/>
      <c r="F43" s="6"/>
      <c r="G43" s="6"/>
      <c r="H43" s="6"/>
      <c r="I43" s="6"/>
      <c r="J43" s="6"/>
    </row>
    <row r="44" spans="1:13" s="36" customFormat="1" x14ac:dyDescent="0.3">
      <c r="A44" s="6"/>
      <c r="B44" s="6"/>
      <c r="C44" s="6"/>
      <c r="D44" s="91"/>
      <c r="E44" s="6"/>
      <c r="F44" s="6"/>
      <c r="G44" s="6"/>
      <c r="H44" s="6"/>
      <c r="I44" s="6"/>
      <c r="J44" s="6"/>
    </row>
    <row r="45" spans="1:13" x14ac:dyDescent="0.3">
      <c r="A45" s="1" t="s">
        <v>81</v>
      </c>
      <c r="B45" s="1"/>
      <c r="C45" s="6"/>
      <c r="D45" s="6"/>
      <c r="E45" s="6"/>
      <c r="F45" s="6"/>
      <c r="G45" s="6"/>
      <c r="H45" s="6"/>
      <c r="I45" s="6"/>
      <c r="J45" s="6"/>
    </row>
    <row r="46" spans="1:13" x14ac:dyDescent="0.3">
      <c r="A46" s="6"/>
      <c r="B46" s="8" t="s">
        <v>21</v>
      </c>
      <c r="C46" s="6"/>
      <c r="D46" s="6"/>
      <c r="E46" s="6"/>
      <c r="F46" s="6"/>
      <c r="G46" s="6"/>
      <c r="H46" s="6"/>
      <c r="I46" s="6"/>
      <c r="J46" s="6"/>
    </row>
    <row r="47" spans="1:13" x14ac:dyDescent="0.3">
      <c r="A47" s="6"/>
      <c r="B47" s="6"/>
      <c r="C47" s="16"/>
      <c r="D47" s="6"/>
      <c r="E47" s="6"/>
      <c r="F47" s="17" t="s">
        <v>4</v>
      </c>
      <c r="G47" s="6"/>
      <c r="H47" s="6"/>
      <c r="I47" s="6"/>
      <c r="J47" s="6"/>
    </row>
    <row r="48" spans="1:13" x14ac:dyDescent="0.3">
      <c r="A48" s="6"/>
      <c r="B48" s="6"/>
      <c r="C48" s="6"/>
      <c r="D48" s="6"/>
      <c r="E48" s="6"/>
      <c r="F48" s="18" t="s">
        <v>1</v>
      </c>
      <c r="G48" s="6"/>
      <c r="H48" s="6"/>
      <c r="I48" s="6"/>
      <c r="J48" s="6"/>
    </row>
    <row r="49" spans="1:10" x14ac:dyDescent="0.3">
      <c r="A49" s="6"/>
      <c r="B49" s="6"/>
      <c r="C49" s="6"/>
      <c r="D49" s="6"/>
      <c r="E49" s="6"/>
      <c r="F49" s="18" t="s">
        <v>5</v>
      </c>
      <c r="G49" s="6"/>
      <c r="H49" s="6"/>
      <c r="I49" s="6"/>
      <c r="J49" s="6"/>
    </row>
    <row r="50" spans="1:10" x14ac:dyDescent="0.3">
      <c r="A50" s="6"/>
      <c r="B50" s="6"/>
      <c r="C50" s="6"/>
      <c r="D50" s="2" t="s">
        <v>9</v>
      </c>
      <c r="E50" s="19" t="s">
        <v>6</v>
      </c>
      <c r="F50" s="18" t="s">
        <v>7</v>
      </c>
      <c r="G50" s="6"/>
      <c r="H50" s="4" t="s">
        <v>12</v>
      </c>
      <c r="I50" s="6"/>
      <c r="J50" s="6"/>
    </row>
    <row r="51" spans="1:10" x14ac:dyDescent="0.3">
      <c r="A51" s="6"/>
      <c r="B51" s="6"/>
      <c r="C51" s="6"/>
      <c r="D51" s="18">
        <v>24</v>
      </c>
      <c r="E51" s="7">
        <v>920</v>
      </c>
      <c r="F51" s="12">
        <f>D7+D22+D23+D24+D25+D26</f>
        <v>7305193.0999999996</v>
      </c>
      <c r="G51" s="6"/>
      <c r="H51" s="6" t="s">
        <v>180</v>
      </c>
      <c r="I51" s="6"/>
      <c r="J51" s="6"/>
    </row>
    <row r="52" spans="1:10" x14ac:dyDescent="0.3">
      <c r="A52" s="6"/>
      <c r="B52" s="6"/>
      <c r="C52" s="6"/>
      <c r="D52" s="18">
        <f>D51+1</f>
        <v>25</v>
      </c>
      <c r="E52" s="7">
        <v>921</v>
      </c>
      <c r="F52" s="12">
        <f>D8+D27</f>
        <v>582736.48</v>
      </c>
      <c r="G52" s="6"/>
      <c r="H52" s="6" t="s">
        <v>181</v>
      </c>
      <c r="I52" s="6"/>
      <c r="J52" s="6"/>
    </row>
    <row r="53" spans="1:10" x14ac:dyDescent="0.3">
      <c r="A53" s="6"/>
      <c r="B53" s="6"/>
      <c r="C53" s="6"/>
      <c r="D53" s="18">
        <f t="shared" ref="D53:D64" si="0">D52+1</f>
        <v>26</v>
      </c>
      <c r="E53" s="7">
        <v>922</v>
      </c>
      <c r="F53" s="12"/>
      <c r="G53" s="6"/>
      <c r="H53" s="6"/>
      <c r="I53" s="6"/>
      <c r="J53" s="6"/>
    </row>
    <row r="54" spans="1:10" x14ac:dyDescent="0.3">
      <c r="A54" s="6"/>
      <c r="B54" s="6"/>
      <c r="C54" s="6"/>
      <c r="D54" s="18">
        <f t="shared" si="0"/>
        <v>27</v>
      </c>
      <c r="E54" s="7">
        <v>923</v>
      </c>
      <c r="F54" s="12">
        <f>D9+D28+D29</f>
        <v>6383527.7199999988</v>
      </c>
      <c r="G54" s="6"/>
      <c r="H54" s="6" t="s">
        <v>187</v>
      </c>
      <c r="I54" s="6"/>
      <c r="J54" s="6"/>
    </row>
    <row r="55" spans="1:10" x14ac:dyDescent="0.3">
      <c r="A55" s="6"/>
      <c r="B55" s="6"/>
      <c r="C55" s="6"/>
      <c r="D55" s="18">
        <f t="shared" si="0"/>
        <v>28</v>
      </c>
      <c r="E55" s="7">
        <v>924</v>
      </c>
      <c r="F55" s="12"/>
      <c r="G55" s="6"/>
      <c r="H55" s="6"/>
      <c r="I55" s="6"/>
      <c r="J55" s="6"/>
    </row>
    <row r="56" spans="1:10" x14ac:dyDescent="0.3">
      <c r="A56" s="6"/>
      <c r="B56" s="6"/>
      <c r="C56" s="6"/>
      <c r="D56" s="18">
        <f t="shared" si="0"/>
        <v>29</v>
      </c>
      <c r="E56" s="7">
        <v>925</v>
      </c>
      <c r="F56" s="12">
        <f>D30</f>
        <v>117812.72</v>
      </c>
      <c r="G56" s="6"/>
      <c r="H56" s="6" t="s">
        <v>182</v>
      </c>
      <c r="I56" s="6"/>
      <c r="J56" s="6"/>
    </row>
    <row r="57" spans="1:10" x14ac:dyDescent="0.3">
      <c r="A57" s="6"/>
      <c r="B57" s="6"/>
      <c r="C57" s="6"/>
      <c r="D57" s="18">
        <f t="shared" si="0"/>
        <v>30</v>
      </c>
      <c r="E57" s="7">
        <v>926</v>
      </c>
      <c r="F57" s="12">
        <f>D10+D31</f>
        <v>7052861.8899999997</v>
      </c>
      <c r="G57" s="6"/>
      <c r="H57" s="6" t="s">
        <v>185</v>
      </c>
      <c r="I57" s="6"/>
      <c r="J57" s="6"/>
    </row>
    <row r="58" spans="1:10" x14ac:dyDescent="0.3">
      <c r="A58" s="6"/>
      <c r="B58" s="6"/>
      <c r="C58" s="6"/>
      <c r="D58" s="18">
        <f t="shared" si="0"/>
        <v>31</v>
      </c>
      <c r="E58" s="7">
        <v>927</v>
      </c>
      <c r="F58" s="11"/>
      <c r="G58" s="6"/>
      <c r="H58" s="45"/>
      <c r="I58" s="6"/>
      <c r="J58" s="6"/>
    </row>
    <row r="59" spans="1:10" x14ac:dyDescent="0.3">
      <c r="A59" s="6"/>
      <c r="B59" s="6"/>
      <c r="C59" s="6"/>
      <c r="D59" s="18">
        <f t="shared" si="0"/>
        <v>32</v>
      </c>
      <c r="E59" s="7">
        <v>928</v>
      </c>
      <c r="F59" s="12">
        <f>D32+D33+D34+D35</f>
        <v>9777613.9700000007</v>
      </c>
      <c r="G59" s="6"/>
      <c r="H59" s="6" t="s">
        <v>183</v>
      </c>
      <c r="I59" s="6"/>
      <c r="J59" s="6"/>
    </row>
    <row r="60" spans="1:10" x14ac:dyDescent="0.3">
      <c r="A60" s="6"/>
      <c r="B60" s="6"/>
      <c r="C60" s="6"/>
      <c r="D60" s="18">
        <f t="shared" si="0"/>
        <v>33</v>
      </c>
      <c r="E60" s="7">
        <v>929</v>
      </c>
      <c r="F60" s="12"/>
      <c r="G60" s="6"/>
      <c r="H60" s="6"/>
      <c r="I60" s="6"/>
      <c r="J60" s="6"/>
    </row>
    <row r="61" spans="1:10" x14ac:dyDescent="0.3">
      <c r="A61" s="6"/>
      <c r="B61" s="6"/>
      <c r="C61" s="6"/>
      <c r="D61" s="18">
        <f t="shared" si="0"/>
        <v>34</v>
      </c>
      <c r="E61" s="7">
        <v>930.1</v>
      </c>
      <c r="F61" s="12">
        <f>D11</f>
        <v>67883.75</v>
      </c>
      <c r="G61" s="6"/>
      <c r="H61" s="6" t="s">
        <v>184</v>
      </c>
      <c r="I61" s="6"/>
      <c r="J61" s="6"/>
    </row>
    <row r="62" spans="1:10" x14ac:dyDescent="0.3">
      <c r="A62" s="6"/>
      <c r="B62" s="6"/>
      <c r="C62" s="6"/>
      <c r="D62" s="18">
        <f t="shared" si="0"/>
        <v>35</v>
      </c>
      <c r="E62" s="7">
        <v>930.2</v>
      </c>
      <c r="F62" s="12">
        <f>D12+D36+D37+D38+D39+D40</f>
        <v>9586885.0600000005</v>
      </c>
      <c r="G62" s="6"/>
      <c r="H62" s="6" t="s">
        <v>189</v>
      </c>
      <c r="I62" s="6"/>
      <c r="J62" s="6"/>
    </row>
    <row r="63" spans="1:10" x14ac:dyDescent="0.3">
      <c r="A63" s="6"/>
      <c r="B63" s="6"/>
      <c r="C63" s="6"/>
      <c r="D63" s="18">
        <f t="shared" si="0"/>
        <v>36</v>
      </c>
      <c r="E63" s="7">
        <v>931</v>
      </c>
      <c r="F63" s="12">
        <f>D41</f>
        <v>75290.61</v>
      </c>
      <c r="G63" s="6"/>
      <c r="H63" s="6" t="s">
        <v>186</v>
      </c>
      <c r="I63" s="6"/>
      <c r="J63" s="6"/>
    </row>
    <row r="64" spans="1:10" x14ac:dyDescent="0.3">
      <c r="A64" s="6"/>
      <c r="B64" s="6"/>
      <c r="C64" s="6"/>
      <c r="D64" s="18">
        <f t="shared" si="0"/>
        <v>37</v>
      </c>
      <c r="E64" s="7">
        <v>935</v>
      </c>
      <c r="F64" s="12">
        <f>D42</f>
        <v>2272486.4900000002</v>
      </c>
      <c r="G64" s="6"/>
      <c r="H64" s="6" t="s">
        <v>190</v>
      </c>
      <c r="I64" s="6"/>
      <c r="J64" s="6"/>
    </row>
    <row r="66" spans="5:6" x14ac:dyDescent="0.3">
      <c r="E66" s="100" t="s">
        <v>193</v>
      </c>
      <c r="F66" s="41">
        <f>SUM(F51:F64)</f>
        <v>43222291.790000007</v>
      </c>
    </row>
  </sheetData>
  <pageMargins left="0.7" right="0.7" top="0.75" bottom="0.75" header="0.3" footer="0.3"/>
  <pageSetup scale="70" orientation="portrait" r:id="rId1"/>
  <headerFooter>
    <oddHeader>&amp;RAttachment 4 
WP-Schedule 20
&amp;P of &amp;N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zoomScaleNormal="100" zoomScaleSheetLayoutView="100" workbookViewId="0"/>
  </sheetViews>
  <sheetFormatPr defaultColWidth="9.109375" defaultRowHeight="14.4" x14ac:dyDescent="0.3"/>
  <cols>
    <col min="1" max="1" width="10.6640625" style="36" customWidth="1"/>
    <col min="2" max="2" width="12.6640625" style="36" customWidth="1"/>
    <col min="3" max="3" width="42" style="36" customWidth="1"/>
    <col min="4" max="4" width="84.5546875" style="36" customWidth="1"/>
    <col min="5" max="16384" width="9.109375" style="36"/>
  </cols>
  <sheetData>
    <row r="1" spans="1:4" ht="15" x14ac:dyDescent="0.25">
      <c r="A1" s="37" t="s">
        <v>126</v>
      </c>
    </row>
    <row r="2" spans="1:4" x14ac:dyDescent="0.3">
      <c r="A2" s="46" t="s">
        <v>71</v>
      </c>
    </row>
    <row r="3" spans="1:4" x14ac:dyDescent="0.3">
      <c r="D3" s="41"/>
    </row>
    <row r="4" spans="1:4" ht="15" x14ac:dyDescent="0.25">
      <c r="A4" s="40" t="s">
        <v>72</v>
      </c>
      <c r="B4" s="40" t="s">
        <v>8</v>
      </c>
      <c r="C4" s="40" t="s">
        <v>73</v>
      </c>
      <c r="D4" s="40" t="s">
        <v>74</v>
      </c>
    </row>
    <row r="5" spans="1:4" x14ac:dyDescent="0.3">
      <c r="A5" s="64">
        <v>920</v>
      </c>
      <c r="B5" s="68">
        <v>1289.74</v>
      </c>
      <c r="C5" s="65" t="s">
        <v>125</v>
      </c>
      <c r="D5" s="89" t="s">
        <v>149</v>
      </c>
    </row>
    <row r="6" spans="1:4" ht="27" x14ac:dyDescent="0.3">
      <c r="A6" s="64">
        <v>920</v>
      </c>
      <c r="B6" s="68">
        <v>1051424.52</v>
      </c>
      <c r="C6" s="65" t="s">
        <v>191</v>
      </c>
      <c r="D6" s="67" t="s">
        <v>139</v>
      </c>
    </row>
    <row r="7" spans="1:4" x14ac:dyDescent="0.3">
      <c r="A7" s="64">
        <v>920</v>
      </c>
      <c r="B7" s="68">
        <v>16947.75</v>
      </c>
      <c r="C7" s="65" t="s">
        <v>127</v>
      </c>
      <c r="D7" s="89" t="s">
        <v>150</v>
      </c>
    </row>
    <row r="8" spans="1:4" ht="40.200000000000003" x14ac:dyDescent="0.3">
      <c r="A8" s="64">
        <v>920</v>
      </c>
      <c r="B8" s="68">
        <v>14007.79</v>
      </c>
      <c r="C8" s="65" t="s">
        <v>128</v>
      </c>
      <c r="D8" s="67" t="s">
        <v>140</v>
      </c>
    </row>
    <row r="9" spans="1:4" ht="27" x14ac:dyDescent="0.3">
      <c r="A9" s="64">
        <v>920</v>
      </c>
      <c r="B9" s="68">
        <v>322698.61</v>
      </c>
      <c r="C9" s="65" t="s">
        <v>129</v>
      </c>
      <c r="D9" s="69" t="s">
        <v>139</v>
      </c>
    </row>
    <row r="10" spans="1:4" x14ac:dyDescent="0.3">
      <c r="A10" s="105">
        <v>920</v>
      </c>
      <c r="B10" s="106">
        <v>104974.01</v>
      </c>
      <c r="C10" s="107" t="s">
        <v>155</v>
      </c>
      <c r="D10" s="5" t="s">
        <v>171</v>
      </c>
    </row>
    <row r="11" spans="1:4" x14ac:dyDescent="0.3">
      <c r="A11" s="105">
        <v>920</v>
      </c>
      <c r="B11" s="106">
        <v>486330</v>
      </c>
      <c r="C11" s="5" t="s">
        <v>154</v>
      </c>
      <c r="D11" s="5" t="s">
        <v>156</v>
      </c>
    </row>
    <row r="12" spans="1:4" x14ac:dyDescent="0.3">
      <c r="A12" s="105">
        <v>920</v>
      </c>
      <c r="B12" s="108">
        <v>39160.949999999997</v>
      </c>
      <c r="C12" s="107" t="s">
        <v>155</v>
      </c>
      <c r="D12" s="5" t="s">
        <v>171</v>
      </c>
    </row>
    <row r="13" spans="1:4" ht="15" x14ac:dyDescent="0.25">
      <c r="A13" s="70" t="s">
        <v>75</v>
      </c>
      <c r="B13" s="41">
        <f>SUM(B5:B12)</f>
        <v>2036833.37</v>
      </c>
      <c r="C13" s="24"/>
    </row>
    <row r="14" spans="1:4" ht="15" x14ac:dyDescent="0.25">
      <c r="A14" s="70"/>
      <c r="B14" s="41"/>
      <c r="C14" s="24"/>
      <c r="D14" s="41"/>
    </row>
    <row r="15" spans="1:4" ht="15" x14ac:dyDescent="0.25">
      <c r="A15" s="40" t="s">
        <v>72</v>
      </c>
      <c r="B15" s="40" t="s">
        <v>8</v>
      </c>
      <c r="C15" s="40" t="s">
        <v>73</v>
      </c>
      <c r="D15" s="40" t="s">
        <v>74</v>
      </c>
    </row>
    <row r="16" spans="1:4" x14ac:dyDescent="0.3">
      <c r="A16" s="64">
        <v>921</v>
      </c>
      <c r="B16" s="68">
        <v>92125.48</v>
      </c>
      <c r="C16" s="65" t="s">
        <v>125</v>
      </c>
      <c r="D16" s="89" t="s">
        <v>149</v>
      </c>
    </row>
    <row r="17" spans="1:4" ht="27" x14ac:dyDescent="0.3">
      <c r="A17" s="64">
        <v>921</v>
      </c>
      <c r="B17" s="68">
        <v>8130.38</v>
      </c>
      <c r="C17" s="65" t="s">
        <v>130</v>
      </c>
      <c r="D17" s="66" t="s">
        <v>141</v>
      </c>
    </row>
    <row r="18" spans="1:4" ht="27" x14ac:dyDescent="0.3">
      <c r="A18" s="64">
        <v>921</v>
      </c>
      <c r="B18" s="68">
        <v>351628</v>
      </c>
      <c r="C18" s="65" t="s">
        <v>191</v>
      </c>
      <c r="D18" s="67" t="s">
        <v>139</v>
      </c>
    </row>
    <row r="19" spans="1:4" x14ac:dyDescent="0.3">
      <c r="A19" s="64">
        <v>921</v>
      </c>
      <c r="B19" s="68">
        <v>2119.8000000000002</v>
      </c>
      <c r="C19" s="65" t="s">
        <v>127</v>
      </c>
      <c r="D19" s="89" t="s">
        <v>150</v>
      </c>
    </row>
    <row r="20" spans="1:4" ht="40.200000000000003" x14ac:dyDescent="0.3">
      <c r="A20" s="64">
        <v>921</v>
      </c>
      <c r="B20" s="68">
        <v>65086.28</v>
      </c>
      <c r="C20" s="65" t="s">
        <v>128</v>
      </c>
      <c r="D20" s="67" t="s">
        <v>140</v>
      </c>
    </row>
    <row r="21" spans="1:4" ht="27" x14ac:dyDescent="0.3">
      <c r="A21" s="64">
        <v>921</v>
      </c>
      <c r="B21" s="88">
        <v>32144.54</v>
      </c>
      <c r="C21" s="65" t="s">
        <v>129</v>
      </c>
      <c r="D21" s="69" t="s">
        <v>139</v>
      </c>
    </row>
    <row r="22" spans="1:4" x14ac:dyDescent="0.3">
      <c r="A22" s="70" t="s">
        <v>76</v>
      </c>
      <c r="B22" s="41">
        <f>SUM(B16:B21)</f>
        <v>551234.48</v>
      </c>
      <c r="C22" s="24"/>
    </row>
    <row r="23" spans="1:4" x14ac:dyDescent="0.3">
      <c r="A23" s="70"/>
      <c r="B23" s="41"/>
      <c r="C23" s="24"/>
    </row>
    <row r="24" spans="1:4" x14ac:dyDescent="0.3">
      <c r="A24" s="40" t="s">
        <v>72</v>
      </c>
      <c r="B24" s="40" t="s">
        <v>8</v>
      </c>
      <c r="C24" s="40" t="s">
        <v>73</v>
      </c>
      <c r="D24" s="40" t="s">
        <v>74</v>
      </c>
    </row>
    <row r="25" spans="1:4" x14ac:dyDescent="0.3">
      <c r="A25" s="105">
        <v>923</v>
      </c>
      <c r="B25" s="104">
        <v>3762955.84</v>
      </c>
      <c r="C25" s="109" t="s">
        <v>155</v>
      </c>
      <c r="D25" s="5" t="s">
        <v>171</v>
      </c>
    </row>
    <row r="26" spans="1:4" x14ac:dyDescent="0.3">
      <c r="A26" s="10">
        <v>923</v>
      </c>
      <c r="B26" s="104">
        <v>272730.46000000002</v>
      </c>
      <c r="C26" s="109" t="s">
        <v>163</v>
      </c>
      <c r="D26" s="5" t="s">
        <v>164</v>
      </c>
    </row>
    <row r="27" spans="1:4" x14ac:dyDescent="0.3">
      <c r="A27" s="10">
        <v>923</v>
      </c>
      <c r="B27" s="103">
        <v>455009.35</v>
      </c>
      <c r="C27" s="109" t="s">
        <v>161</v>
      </c>
      <c r="D27" s="5" t="s">
        <v>162</v>
      </c>
    </row>
    <row r="28" spans="1:4" x14ac:dyDescent="0.3">
      <c r="A28" s="70" t="s">
        <v>159</v>
      </c>
      <c r="B28" s="41">
        <f>SUM(B25:B27)</f>
        <v>4490695.6499999994</v>
      </c>
      <c r="C28" s="24"/>
    </row>
    <row r="29" spans="1:4" x14ac:dyDescent="0.3">
      <c r="A29" s="70"/>
      <c r="B29" s="41"/>
      <c r="C29" s="24"/>
      <c r="D29" s="41"/>
    </row>
    <row r="30" spans="1:4" x14ac:dyDescent="0.3">
      <c r="A30" s="40" t="s">
        <v>72</v>
      </c>
      <c r="B30" s="40" t="s">
        <v>8</v>
      </c>
      <c r="C30" s="40" t="s">
        <v>73</v>
      </c>
      <c r="D30" s="40" t="s">
        <v>74</v>
      </c>
    </row>
    <row r="31" spans="1:4" ht="86.4" x14ac:dyDescent="0.3">
      <c r="A31" s="64">
        <v>926</v>
      </c>
      <c r="B31" s="68">
        <v>583875.46</v>
      </c>
      <c r="C31" s="65" t="s">
        <v>142</v>
      </c>
      <c r="D31" s="72" t="s">
        <v>143</v>
      </c>
    </row>
    <row r="32" spans="1:4" ht="28.8" x14ac:dyDescent="0.3">
      <c r="A32" s="64">
        <v>926</v>
      </c>
      <c r="B32" s="68">
        <v>1173771.32</v>
      </c>
      <c r="C32" s="97" t="s">
        <v>192</v>
      </c>
      <c r="D32" s="96" t="s">
        <v>144</v>
      </c>
    </row>
    <row r="33" spans="1:4" x14ac:dyDescent="0.3">
      <c r="A33" s="64">
        <v>926</v>
      </c>
      <c r="B33" s="68">
        <v>106756.15</v>
      </c>
      <c r="C33" s="65" t="s">
        <v>131</v>
      </c>
      <c r="D33" s="71" t="s">
        <v>199</v>
      </c>
    </row>
    <row r="34" spans="1:4" x14ac:dyDescent="0.3">
      <c r="A34" s="64">
        <v>926</v>
      </c>
      <c r="B34" s="68">
        <v>5365.24</v>
      </c>
      <c r="C34" s="65" t="s">
        <v>132</v>
      </c>
      <c r="D34" s="71" t="s">
        <v>145</v>
      </c>
    </row>
    <row r="35" spans="1:4" x14ac:dyDescent="0.3">
      <c r="A35" s="64">
        <v>926</v>
      </c>
      <c r="B35" s="68">
        <v>70247.320000000007</v>
      </c>
      <c r="C35" s="65" t="s">
        <v>133</v>
      </c>
      <c r="D35" s="36" t="s">
        <v>151</v>
      </c>
    </row>
    <row r="36" spans="1:4" x14ac:dyDescent="0.3">
      <c r="A36" s="105">
        <v>926</v>
      </c>
      <c r="B36" s="106">
        <v>1586374.47</v>
      </c>
      <c r="C36" s="107" t="s">
        <v>157</v>
      </c>
      <c r="D36" s="5" t="s">
        <v>158</v>
      </c>
    </row>
    <row r="37" spans="1:4" x14ac:dyDescent="0.3">
      <c r="A37" s="105">
        <v>926</v>
      </c>
      <c r="B37" s="106">
        <v>186522.81</v>
      </c>
      <c r="C37" s="107" t="s">
        <v>155</v>
      </c>
      <c r="D37" s="5" t="s">
        <v>171</v>
      </c>
    </row>
    <row r="38" spans="1:4" s="93" customFormat="1" x14ac:dyDescent="0.3">
      <c r="A38" s="105">
        <v>926</v>
      </c>
      <c r="B38" s="99">
        <v>3319556.16</v>
      </c>
      <c r="C38" s="5" t="s">
        <v>154</v>
      </c>
      <c r="D38" s="5" t="s">
        <v>156</v>
      </c>
    </row>
    <row r="39" spans="1:4" x14ac:dyDescent="0.3">
      <c r="A39" s="70" t="s">
        <v>77</v>
      </c>
      <c r="B39" s="41">
        <f>SUM(B31:B38)</f>
        <v>7032468.9299999997</v>
      </c>
      <c r="C39" s="24"/>
    </row>
    <row r="40" spans="1:4" x14ac:dyDescent="0.3">
      <c r="A40" s="70"/>
      <c r="B40" s="41"/>
      <c r="C40" s="24"/>
    </row>
    <row r="41" spans="1:4" x14ac:dyDescent="0.3">
      <c r="A41" s="40" t="s">
        <v>72</v>
      </c>
      <c r="B41" s="40" t="s">
        <v>8</v>
      </c>
      <c r="C41" s="40" t="s">
        <v>73</v>
      </c>
      <c r="D41" s="40" t="s">
        <v>74</v>
      </c>
    </row>
    <row r="42" spans="1:4" x14ac:dyDescent="0.3">
      <c r="A42" s="64">
        <v>930.1</v>
      </c>
      <c r="B42" s="88">
        <v>67883.75</v>
      </c>
      <c r="C42" s="65" t="s">
        <v>135</v>
      </c>
      <c r="D42" s="89" t="s">
        <v>152</v>
      </c>
    </row>
    <row r="43" spans="1:4" x14ac:dyDescent="0.3">
      <c r="A43" s="70" t="s">
        <v>134</v>
      </c>
      <c r="B43" s="41">
        <f>SUM(B42:B42)</f>
        <v>67883.75</v>
      </c>
    </row>
    <row r="45" spans="1:4" x14ac:dyDescent="0.3">
      <c r="A45" s="40" t="s">
        <v>72</v>
      </c>
      <c r="B45" s="40" t="s">
        <v>8</v>
      </c>
      <c r="C45" s="40" t="s">
        <v>73</v>
      </c>
      <c r="D45" s="40" t="s">
        <v>74</v>
      </c>
    </row>
    <row r="46" spans="1:4" ht="43.2" x14ac:dyDescent="0.3">
      <c r="A46" s="64">
        <v>930.2</v>
      </c>
      <c r="B46" s="68">
        <v>55957.58</v>
      </c>
      <c r="C46" s="65" t="s">
        <v>136</v>
      </c>
      <c r="D46" s="72" t="s">
        <v>146</v>
      </c>
    </row>
    <row r="47" spans="1:4" x14ac:dyDescent="0.3">
      <c r="A47" s="105">
        <v>930.2</v>
      </c>
      <c r="B47" s="106">
        <v>51250</v>
      </c>
      <c r="C47" s="107" t="s">
        <v>168</v>
      </c>
      <c r="D47" s="110" t="s">
        <v>167</v>
      </c>
    </row>
    <row r="48" spans="1:4" x14ac:dyDescent="0.3">
      <c r="A48" s="64">
        <v>930.2</v>
      </c>
      <c r="B48" s="88">
        <v>81935.45</v>
      </c>
      <c r="C48" s="65" t="s">
        <v>137</v>
      </c>
      <c r="D48" s="36" t="s">
        <v>147</v>
      </c>
    </row>
    <row r="49" spans="1:2" x14ac:dyDescent="0.3">
      <c r="A49" s="70" t="s">
        <v>78</v>
      </c>
      <c r="B49" s="41">
        <f>SUM(B46:B48)</f>
        <v>189143.03</v>
      </c>
    </row>
    <row r="51" spans="1:2" x14ac:dyDescent="0.3">
      <c r="A51" s="37" t="s">
        <v>138</v>
      </c>
      <c r="B51" s="41">
        <f>B13+B22+B28+B39+B43+B49</f>
        <v>14368259.209999999</v>
      </c>
    </row>
    <row r="53" spans="1:2" x14ac:dyDescent="0.3">
      <c r="B53" s="41"/>
    </row>
    <row r="55" spans="1:2" x14ac:dyDescent="0.3">
      <c r="B55" s="41"/>
    </row>
    <row r="56" spans="1:2" x14ac:dyDescent="0.3">
      <c r="B56" s="41"/>
    </row>
    <row r="57" spans="1:2" x14ac:dyDescent="0.3">
      <c r="B57" s="41"/>
    </row>
    <row r="58" spans="1:2" x14ac:dyDescent="0.3">
      <c r="B58" s="41"/>
    </row>
    <row r="59" spans="1:2" x14ac:dyDescent="0.3">
      <c r="B59" s="41"/>
    </row>
    <row r="60" spans="1:2" x14ac:dyDescent="0.3">
      <c r="B60" s="41"/>
    </row>
  </sheetData>
  <pageMargins left="0.7" right="0.7" top="0.75" bottom="0.75" header="0.3" footer="0.3"/>
  <pageSetup scale="75" orientation="landscape" verticalDpi="0" r:id="rId1"/>
  <headerFooter>
    <oddHeader>&amp;RAttachment 4
WP-Schedule 20
&amp;P of &amp;N</oddHeader>
  </headerFooter>
  <rowBreaks count="1" manualBreakCount="1">
    <brk id="2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zoomScaleNormal="100" workbookViewId="0"/>
  </sheetViews>
  <sheetFormatPr defaultRowHeight="14.4" x14ac:dyDescent="0.3"/>
  <cols>
    <col min="1" max="1" width="4.6640625" style="36" customWidth="1"/>
    <col min="2" max="2" width="5.6640625" style="36" customWidth="1"/>
    <col min="3" max="3" width="24.109375" style="36" customWidth="1"/>
    <col min="4" max="4" width="27.88671875" style="36" customWidth="1"/>
    <col min="5" max="5" width="15.33203125" style="36" customWidth="1"/>
    <col min="6" max="7" width="13.6640625" style="36" customWidth="1"/>
    <col min="8" max="16384" width="8.88671875" style="36"/>
  </cols>
  <sheetData>
    <row r="1" spans="1:8" x14ac:dyDescent="0.3">
      <c r="A1" s="37" t="s">
        <v>24</v>
      </c>
    </row>
    <row r="3" spans="1:8" x14ac:dyDescent="0.3">
      <c r="A3" s="16" t="s">
        <v>41</v>
      </c>
    </row>
    <row r="4" spans="1:8" x14ac:dyDescent="0.3">
      <c r="B4" s="30"/>
    </row>
    <row r="5" spans="1:8" x14ac:dyDescent="0.3">
      <c r="E5" s="39" t="s">
        <v>31</v>
      </c>
    </row>
    <row r="6" spans="1:8" x14ac:dyDescent="0.3">
      <c r="B6" s="19" t="s">
        <v>26</v>
      </c>
      <c r="C6" s="38" t="s">
        <v>23</v>
      </c>
      <c r="D6" s="25" t="s">
        <v>8</v>
      </c>
      <c r="E6" s="38" t="s">
        <v>12</v>
      </c>
      <c r="F6" s="30"/>
    </row>
    <row r="7" spans="1:8" x14ac:dyDescent="0.3">
      <c r="B7" s="29">
        <v>1</v>
      </c>
      <c r="C7" s="28" t="s">
        <v>27</v>
      </c>
      <c r="D7" s="27">
        <v>162855964.05000001</v>
      </c>
      <c r="E7" s="24" t="s">
        <v>32</v>
      </c>
      <c r="F7" s="30"/>
      <c r="G7" s="43"/>
    </row>
    <row r="8" spans="1:8" x14ac:dyDescent="0.3">
      <c r="B8" s="29">
        <v>2</v>
      </c>
      <c r="C8" s="28" t="s">
        <v>28</v>
      </c>
      <c r="D8" s="90">
        <v>0.19800000000000001</v>
      </c>
      <c r="E8" s="24" t="s">
        <v>39</v>
      </c>
      <c r="F8" s="30"/>
      <c r="G8" s="43"/>
    </row>
    <row r="9" spans="1:8" x14ac:dyDescent="0.3">
      <c r="B9" s="29">
        <v>3</v>
      </c>
      <c r="C9" s="28" t="s">
        <v>29</v>
      </c>
      <c r="D9" s="41">
        <f>ROUND(D7*D8, 0)</f>
        <v>32245481</v>
      </c>
      <c r="E9" s="24" t="s">
        <v>30</v>
      </c>
      <c r="F9" s="30"/>
      <c r="G9" s="43"/>
    </row>
    <row r="10" spans="1:8" x14ac:dyDescent="0.3">
      <c r="B10" s="30"/>
      <c r="F10" s="26"/>
      <c r="G10" s="42"/>
    </row>
    <row r="12" spans="1:8" x14ac:dyDescent="0.3">
      <c r="A12" s="37" t="s">
        <v>40</v>
      </c>
      <c r="B12" s="37"/>
      <c r="C12" s="6"/>
      <c r="D12" s="6"/>
      <c r="E12" s="6"/>
      <c r="F12" s="6"/>
      <c r="G12" s="6"/>
      <c r="H12" s="6"/>
    </row>
    <row r="13" spans="1:8" x14ac:dyDescent="0.3">
      <c r="A13" s="6"/>
      <c r="B13" s="8" t="s">
        <v>21</v>
      </c>
      <c r="C13" s="6"/>
      <c r="D13" s="6"/>
      <c r="E13" s="6"/>
      <c r="F13" s="6"/>
      <c r="G13" s="6"/>
      <c r="H13" s="6"/>
    </row>
    <row r="14" spans="1:8" x14ac:dyDescent="0.3">
      <c r="A14" s="6"/>
      <c r="B14" s="6"/>
      <c r="C14" s="6"/>
      <c r="D14" s="48" t="s">
        <v>33</v>
      </c>
      <c r="E14" s="6"/>
      <c r="F14" s="6"/>
    </row>
    <row r="15" spans="1:8" x14ac:dyDescent="0.3">
      <c r="A15" s="6"/>
      <c r="B15" s="6"/>
      <c r="C15" s="6"/>
      <c r="D15" s="55"/>
      <c r="E15" s="6"/>
      <c r="F15" s="6"/>
    </row>
    <row r="16" spans="1:8" x14ac:dyDescent="0.3">
      <c r="A16" s="6"/>
      <c r="B16" s="6"/>
      <c r="C16" s="6"/>
      <c r="D16" s="56" t="s">
        <v>34</v>
      </c>
      <c r="E16" s="6"/>
      <c r="F16" s="6"/>
    </row>
    <row r="17" spans="1:6" x14ac:dyDescent="0.3">
      <c r="A17" s="6"/>
      <c r="B17" s="19" t="s">
        <v>26</v>
      </c>
      <c r="C17" s="19" t="s">
        <v>6</v>
      </c>
      <c r="D17" s="57" t="s">
        <v>35</v>
      </c>
      <c r="E17" s="38" t="s">
        <v>36</v>
      </c>
    </row>
    <row r="18" spans="1:6" x14ac:dyDescent="0.3">
      <c r="A18" s="6"/>
      <c r="B18" s="18">
        <v>24</v>
      </c>
      <c r="C18" s="7">
        <v>920</v>
      </c>
      <c r="D18" s="47"/>
      <c r="E18" s="46" t="s">
        <v>38</v>
      </c>
      <c r="F18" s="6"/>
    </row>
    <row r="19" spans="1:6" x14ac:dyDescent="0.3">
      <c r="A19" s="6"/>
      <c r="B19" s="18">
        <f>B18+1</f>
        <v>25</v>
      </c>
      <c r="C19" s="7">
        <v>921</v>
      </c>
      <c r="D19" s="62"/>
      <c r="E19" s="6"/>
      <c r="F19" s="6"/>
    </row>
    <row r="20" spans="1:6" x14ac:dyDescent="0.3">
      <c r="A20" s="6"/>
      <c r="B20" s="18">
        <f t="shared" ref="B20:B31" si="0">B19+1</f>
        <v>26</v>
      </c>
      <c r="C20" s="7">
        <v>922</v>
      </c>
      <c r="D20" s="62">
        <f>D9</f>
        <v>32245481</v>
      </c>
      <c r="E20" s="46" t="s">
        <v>37</v>
      </c>
      <c r="F20" s="6"/>
    </row>
    <row r="21" spans="1:6" x14ac:dyDescent="0.3">
      <c r="A21" s="6"/>
      <c r="B21" s="18">
        <f t="shared" si="0"/>
        <v>27</v>
      </c>
      <c r="C21" s="7">
        <v>923</v>
      </c>
      <c r="D21" s="62"/>
      <c r="E21" s="6"/>
      <c r="F21" s="6"/>
    </row>
    <row r="22" spans="1:6" x14ac:dyDescent="0.3">
      <c r="A22" s="6"/>
      <c r="B22" s="18">
        <f t="shared" si="0"/>
        <v>28</v>
      </c>
      <c r="C22" s="7">
        <v>924</v>
      </c>
      <c r="D22" s="62"/>
      <c r="E22" s="6"/>
      <c r="F22" s="6"/>
    </row>
    <row r="23" spans="1:6" x14ac:dyDescent="0.3">
      <c r="A23" s="6"/>
      <c r="B23" s="18">
        <f t="shared" si="0"/>
        <v>29</v>
      </c>
      <c r="C23" s="7">
        <v>925</v>
      </c>
      <c r="D23" s="62"/>
      <c r="E23" s="6"/>
      <c r="F23" s="6"/>
    </row>
    <row r="24" spans="1:6" x14ac:dyDescent="0.3">
      <c r="A24" s="6"/>
      <c r="B24" s="18">
        <f t="shared" si="0"/>
        <v>30</v>
      </c>
      <c r="C24" s="7">
        <v>926</v>
      </c>
      <c r="D24" s="62"/>
      <c r="E24" s="6"/>
      <c r="F24" s="6"/>
    </row>
    <row r="25" spans="1:6" x14ac:dyDescent="0.3">
      <c r="A25" s="6"/>
      <c r="B25" s="18">
        <f t="shared" si="0"/>
        <v>31</v>
      </c>
      <c r="C25" s="7">
        <v>927</v>
      </c>
      <c r="D25" s="47"/>
      <c r="E25" s="46" t="s">
        <v>38</v>
      </c>
      <c r="F25" s="6"/>
    </row>
    <row r="26" spans="1:6" x14ac:dyDescent="0.3">
      <c r="A26" s="6"/>
      <c r="B26" s="18">
        <f t="shared" si="0"/>
        <v>32</v>
      </c>
      <c r="C26" s="7">
        <v>928</v>
      </c>
      <c r="D26" s="62"/>
      <c r="E26" s="6"/>
      <c r="F26" s="6"/>
    </row>
    <row r="27" spans="1:6" x14ac:dyDescent="0.3">
      <c r="A27" s="6"/>
      <c r="B27" s="18">
        <f t="shared" si="0"/>
        <v>33</v>
      </c>
      <c r="C27" s="7">
        <v>929</v>
      </c>
      <c r="D27" s="62"/>
      <c r="E27" s="6"/>
      <c r="F27" s="6"/>
    </row>
    <row r="28" spans="1:6" x14ac:dyDescent="0.3">
      <c r="A28" s="6"/>
      <c r="B28" s="18">
        <f t="shared" si="0"/>
        <v>34</v>
      </c>
      <c r="C28" s="7">
        <v>930.1</v>
      </c>
      <c r="D28" s="62"/>
      <c r="E28" s="6"/>
      <c r="F28" s="6"/>
    </row>
    <row r="29" spans="1:6" x14ac:dyDescent="0.3">
      <c r="A29" s="6"/>
      <c r="B29" s="18">
        <f t="shared" si="0"/>
        <v>35</v>
      </c>
      <c r="C29" s="7">
        <v>930.2</v>
      </c>
      <c r="D29" s="62"/>
      <c r="E29" s="6"/>
      <c r="F29" s="6"/>
    </row>
    <row r="30" spans="1:6" x14ac:dyDescent="0.3">
      <c r="A30" s="6"/>
      <c r="B30" s="18">
        <f t="shared" si="0"/>
        <v>36</v>
      </c>
      <c r="C30" s="7">
        <v>931</v>
      </c>
      <c r="D30" s="62"/>
      <c r="E30" s="6"/>
      <c r="F30" s="6"/>
    </row>
    <row r="31" spans="1:6" x14ac:dyDescent="0.3">
      <c r="A31" s="6"/>
      <c r="B31" s="18">
        <f t="shared" si="0"/>
        <v>37</v>
      </c>
      <c r="C31" s="7">
        <v>935</v>
      </c>
      <c r="D31" s="62"/>
      <c r="E31" s="6"/>
      <c r="F31" s="6"/>
    </row>
    <row r="34" spans="1:7" x14ac:dyDescent="0.3">
      <c r="A34" s="37" t="s">
        <v>42</v>
      </c>
    </row>
    <row r="36" spans="1:7" ht="40.200000000000003" x14ac:dyDescent="0.3">
      <c r="B36" s="23"/>
      <c r="C36" s="54" t="s">
        <v>43</v>
      </c>
      <c r="D36" s="53" t="s">
        <v>44</v>
      </c>
      <c r="E36" s="53" t="s">
        <v>45</v>
      </c>
      <c r="F36" s="52" t="s">
        <v>46</v>
      </c>
      <c r="G36" s="53" t="s">
        <v>47</v>
      </c>
    </row>
    <row r="37" spans="1:7" x14ac:dyDescent="0.3">
      <c r="B37" s="19" t="s">
        <v>26</v>
      </c>
      <c r="C37" s="35"/>
      <c r="D37" s="20" t="s">
        <v>48</v>
      </c>
      <c r="E37" s="20" t="s">
        <v>49</v>
      </c>
      <c r="F37" s="34" t="s">
        <v>68</v>
      </c>
      <c r="G37" s="20" t="s">
        <v>69</v>
      </c>
    </row>
    <row r="38" spans="1:7" x14ac:dyDescent="0.3">
      <c r="B38" s="22">
        <v>1</v>
      </c>
      <c r="C38" s="35" t="s">
        <v>50</v>
      </c>
      <c r="D38" s="49">
        <v>65094248</v>
      </c>
      <c r="E38" s="44">
        <f>D38/$D$43</f>
        <v>0.38442813208296495</v>
      </c>
      <c r="F38" s="49">
        <f>D9*E38</f>
        <v>12396070.028946737</v>
      </c>
      <c r="G38" s="33">
        <f>D38-F38</f>
        <v>52698177.971053265</v>
      </c>
    </row>
    <row r="39" spans="1:7" x14ac:dyDescent="0.3">
      <c r="B39" s="22">
        <v>2</v>
      </c>
      <c r="C39" s="50" t="s">
        <v>51</v>
      </c>
      <c r="D39" s="49">
        <v>20685583</v>
      </c>
      <c r="E39" s="44">
        <f t="shared" ref="E39:E41" si="1">D39/$D$43</f>
        <v>0.12216317536592687</v>
      </c>
      <c r="F39" s="49">
        <f>D9*E39</f>
        <v>3939210.3501616628</v>
      </c>
      <c r="G39" s="33">
        <f t="shared" ref="G39:G41" si="2">D39-F39</f>
        <v>16746372.649838338</v>
      </c>
    </row>
    <row r="40" spans="1:7" x14ac:dyDescent="0.3">
      <c r="B40" s="22">
        <v>3</v>
      </c>
      <c r="C40" s="50" t="s">
        <v>52</v>
      </c>
      <c r="D40" s="49">
        <v>26267406</v>
      </c>
      <c r="E40" s="44">
        <f t="shared" si="1"/>
        <v>0.15512783592253598</v>
      </c>
      <c r="F40" s="49">
        <f>D9*E40</f>
        <v>5002171.6858112514</v>
      </c>
      <c r="G40" s="33">
        <f t="shared" si="2"/>
        <v>21265234.314188749</v>
      </c>
    </row>
    <row r="41" spans="1:7" x14ac:dyDescent="0.3">
      <c r="B41" s="22">
        <v>4</v>
      </c>
      <c r="C41" s="50" t="s">
        <v>53</v>
      </c>
      <c r="D41" s="49">
        <v>57280246</v>
      </c>
      <c r="E41" s="44">
        <f t="shared" si="1"/>
        <v>0.33828085662857221</v>
      </c>
      <c r="F41" s="49">
        <f>D9*E41</f>
        <v>10908028.935080349</v>
      </c>
      <c r="G41" s="33">
        <f t="shared" si="2"/>
        <v>46372217.064919651</v>
      </c>
    </row>
    <row r="42" spans="1:7" x14ac:dyDescent="0.3">
      <c r="B42" s="31"/>
      <c r="C42" s="31"/>
      <c r="D42" s="32"/>
      <c r="E42" s="29"/>
      <c r="F42" s="32"/>
      <c r="G42" s="32"/>
    </row>
    <row r="43" spans="1:7" x14ac:dyDescent="0.3">
      <c r="B43" s="22">
        <v>5</v>
      </c>
      <c r="C43" s="51" t="s">
        <v>54</v>
      </c>
      <c r="D43" s="49">
        <f>SUM(D38:D41)</f>
        <v>169327483</v>
      </c>
      <c r="E43" s="44">
        <v>1</v>
      </c>
      <c r="F43" s="49">
        <f>SUM(F38:F41)</f>
        <v>32245481</v>
      </c>
      <c r="G43" s="49">
        <f>SUM(G38:G41)</f>
        <v>137082002</v>
      </c>
    </row>
    <row r="44" spans="1:7" x14ac:dyDescent="0.3">
      <c r="C44" s="51"/>
      <c r="D44" s="49"/>
      <c r="E44" s="44"/>
      <c r="F44" s="49"/>
      <c r="G44" s="49"/>
    </row>
    <row r="45" spans="1:7" x14ac:dyDescent="0.3">
      <c r="B45" s="40" t="s">
        <v>67</v>
      </c>
      <c r="C45" s="51"/>
      <c r="D45" s="49"/>
      <c r="E45" s="44"/>
      <c r="F45" s="49"/>
      <c r="G45" s="49"/>
    </row>
    <row r="46" spans="1:7" x14ac:dyDescent="0.3">
      <c r="B46" s="21" t="s">
        <v>66</v>
      </c>
      <c r="C46" s="51"/>
      <c r="D46" s="49"/>
      <c r="E46" s="44"/>
      <c r="F46" s="49"/>
      <c r="G46" s="49"/>
    </row>
    <row r="48" spans="1:7" x14ac:dyDescent="0.3">
      <c r="A48" s="37" t="s">
        <v>55</v>
      </c>
    </row>
    <row r="49" spans="2:6" x14ac:dyDescent="0.3">
      <c r="B49" s="8" t="s">
        <v>21</v>
      </c>
    </row>
    <row r="51" spans="2:6" x14ac:dyDescent="0.3">
      <c r="B51" s="55"/>
      <c r="C51" s="55" t="s">
        <v>56</v>
      </c>
      <c r="D51" s="55"/>
      <c r="E51" s="55"/>
    </row>
    <row r="52" spans="2:6" x14ac:dyDescent="0.3">
      <c r="B52" s="55"/>
      <c r="C52" s="55"/>
      <c r="D52" s="60" t="s">
        <v>57</v>
      </c>
      <c r="E52" s="57" t="s">
        <v>8</v>
      </c>
      <c r="F52" s="38" t="s">
        <v>36</v>
      </c>
    </row>
    <row r="53" spans="2:6" x14ac:dyDescent="0.3">
      <c r="C53" s="56" t="s">
        <v>58</v>
      </c>
      <c r="D53" s="55" t="s">
        <v>50</v>
      </c>
      <c r="E53" s="62">
        <f>G38</f>
        <v>52698177.971053265</v>
      </c>
      <c r="F53" s="24" t="s">
        <v>62</v>
      </c>
    </row>
    <row r="54" spans="2:6" x14ac:dyDescent="0.3">
      <c r="C54" s="56" t="s">
        <v>59</v>
      </c>
      <c r="D54" s="59" t="s">
        <v>51</v>
      </c>
      <c r="E54" s="62">
        <f t="shared" ref="E54:E56" si="3">G39</f>
        <v>16746372.649838338</v>
      </c>
      <c r="F54" s="24" t="s">
        <v>63</v>
      </c>
    </row>
    <row r="55" spans="2:6" x14ac:dyDescent="0.3">
      <c r="C55" s="56" t="s">
        <v>60</v>
      </c>
      <c r="D55" s="59" t="s">
        <v>52</v>
      </c>
      <c r="E55" s="62">
        <f t="shared" si="3"/>
        <v>21265234.314188749</v>
      </c>
      <c r="F55" s="24" t="s">
        <v>64</v>
      </c>
    </row>
    <row r="56" spans="2:6" x14ac:dyDescent="0.3">
      <c r="C56" s="56" t="s">
        <v>61</v>
      </c>
      <c r="D56" s="59" t="s">
        <v>53</v>
      </c>
      <c r="E56" s="63">
        <f t="shared" si="3"/>
        <v>46372217.064919651</v>
      </c>
      <c r="F56" s="24" t="s">
        <v>65</v>
      </c>
    </row>
    <row r="57" spans="2:6" x14ac:dyDescent="0.3">
      <c r="B57" s="55"/>
      <c r="C57" s="55"/>
      <c r="D57" s="61" t="s">
        <v>10</v>
      </c>
      <c r="E57" s="58">
        <f>SUM(E53:E56)</f>
        <v>137082002</v>
      </c>
    </row>
  </sheetData>
  <pageMargins left="0.7" right="0.7" top="0.75" bottom="0.75" header="0.3" footer="0.3"/>
  <pageSetup scale="85" orientation="portrait" r:id="rId1"/>
  <headerFooter>
    <oddHeader>&amp;RAttachment 4
WP-Schedule 20
&amp;P of &amp;N</oddHeader>
  </headerFooter>
  <rowBreaks count="1" manualBreakCount="1">
    <brk id="3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4"/>
  <sheetViews>
    <sheetView zoomScaleNormal="100" workbookViewId="0"/>
  </sheetViews>
  <sheetFormatPr defaultRowHeight="14.4" x14ac:dyDescent="0.3"/>
  <cols>
    <col min="1" max="1" width="3.5546875" customWidth="1"/>
    <col min="3" max="3" width="60.5546875" customWidth="1"/>
    <col min="4" max="6" width="12.6640625" customWidth="1"/>
    <col min="7" max="7" width="26.33203125" customWidth="1"/>
  </cols>
  <sheetData>
    <row r="2" spans="1:7" x14ac:dyDescent="0.3">
      <c r="A2" s="37" t="s">
        <v>122</v>
      </c>
    </row>
    <row r="3" spans="1:7" ht="15" thickBot="1" x14ac:dyDescent="0.35">
      <c r="D3" s="5"/>
    </row>
    <row r="4" spans="1:7" ht="60" customHeight="1" thickBot="1" x14ac:dyDescent="0.35">
      <c r="B4" s="81" t="s">
        <v>102</v>
      </c>
      <c r="C4" s="82" t="s">
        <v>74</v>
      </c>
      <c r="D4" s="81" t="s">
        <v>103</v>
      </c>
      <c r="E4" s="83" t="s">
        <v>104</v>
      </c>
      <c r="F4" s="84" t="s">
        <v>105</v>
      </c>
      <c r="G4" s="82" t="s">
        <v>106</v>
      </c>
    </row>
    <row r="5" spans="1:7" x14ac:dyDescent="0.3">
      <c r="B5" s="79">
        <v>1</v>
      </c>
      <c r="C5" s="77" t="s">
        <v>107</v>
      </c>
      <c r="D5" s="87">
        <v>2732030</v>
      </c>
      <c r="E5" s="75">
        <f>D5-F5</f>
        <v>2126572</v>
      </c>
      <c r="F5" s="87">
        <v>605458</v>
      </c>
      <c r="G5" s="77" t="s">
        <v>200</v>
      </c>
    </row>
    <row r="6" spans="1:7" s="36" customFormat="1" x14ac:dyDescent="0.3">
      <c r="B6" s="79" t="s">
        <v>14</v>
      </c>
      <c r="C6" s="86" t="s">
        <v>202</v>
      </c>
      <c r="D6" s="111" t="s">
        <v>201</v>
      </c>
      <c r="E6" s="112" t="s">
        <v>201</v>
      </c>
      <c r="F6" s="87">
        <v>554208</v>
      </c>
      <c r="G6" s="77"/>
    </row>
    <row r="7" spans="1:7" s="36" customFormat="1" x14ac:dyDescent="0.3">
      <c r="B7" s="79" t="s">
        <v>15</v>
      </c>
      <c r="C7" s="86" t="s">
        <v>203</v>
      </c>
      <c r="D7" s="111" t="s">
        <v>201</v>
      </c>
      <c r="E7" s="112" t="s">
        <v>201</v>
      </c>
      <c r="F7" s="87">
        <v>51250</v>
      </c>
      <c r="G7" s="77"/>
    </row>
    <row r="8" spans="1:7" x14ac:dyDescent="0.3">
      <c r="B8" s="79">
        <v>2</v>
      </c>
      <c r="C8" s="77" t="s">
        <v>108</v>
      </c>
      <c r="D8" s="87">
        <v>0</v>
      </c>
      <c r="E8" s="75">
        <v>0</v>
      </c>
      <c r="F8" s="87">
        <v>0</v>
      </c>
      <c r="G8" s="77"/>
    </row>
    <row r="9" spans="1:7" x14ac:dyDescent="0.3">
      <c r="B9" s="79">
        <v>3</v>
      </c>
      <c r="C9" s="77" t="s">
        <v>109</v>
      </c>
      <c r="D9" s="87">
        <v>1509147</v>
      </c>
      <c r="E9" s="75">
        <v>0</v>
      </c>
      <c r="F9" s="87">
        <v>1509147</v>
      </c>
      <c r="G9" s="77" t="s">
        <v>200</v>
      </c>
    </row>
    <row r="10" spans="1:7" x14ac:dyDescent="0.3">
      <c r="B10" s="79">
        <v>4</v>
      </c>
      <c r="C10" s="77" t="s">
        <v>110</v>
      </c>
      <c r="D10" s="87">
        <v>520561</v>
      </c>
      <c r="E10" s="75">
        <v>520561</v>
      </c>
      <c r="F10" s="87">
        <v>0</v>
      </c>
      <c r="G10" s="77"/>
    </row>
    <row r="11" spans="1:7" x14ac:dyDescent="0.3">
      <c r="B11" s="79">
        <v>5</v>
      </c>
      <c r="C11" s="77" t="s">
        <v>124</v>
      </c>
      <c r="D11" s="87"/>
      <c r="E11" s="75"/>
      <c r="F11" s="87"/>
      <c r="G11" s="77"/>
    </row>
    <row r="12" spans="1:7" x14ac:dyDescent="0.3">
      <c r="B12" s="79">
        <v>6</v>
      </c>
      <c r="C12" s="85" t="s">
        <v>111</v>
      </c>
      <c r="D12" s="87">
        <v>5144539</v>
      </c>
      <c r="E12" s="75">
        <v>5144539</v>
      </c>
      <c r="F12" s="87">
        <v>0</v>
      </c>
      <c r="G12" s="77"/>
    </row>
    <row r="13" spans="1:7" x14ac:dyDescent="0.3">
      <c r="B13" s="79">
        <v>7</v>
      </c>
      <c r="C13" s="85" t="s">
        <v>112</v>
      </c>
      <c r="D13" s="87">
        <v>2169566</v>
      </c>
      <c r="E13" s="75">
        <v>2169566</v>
      </c>
      <c r="F13" s="87">
        <v>0</v>
      </c>
      <c r="G13" s="77"/>
    </row>
    <row r="14" spans="1:7" x14ac:dyDescent="0.3">
      <c r="B14" s="79">
        <v>8</v>
      </c>
      <c r="C14" s="85" t="s">
        <v>113</v>
      </c>
      <c r="D14" s="87">
        <v>285152</v>
      </c>
      <c r="E14" s="75">
        <v>285152</v>
      </c>
      <c r="F14" s="87">
        <v>0</v>
      </c>
      <c r="G14" s="77"/>
    </row>
    <row r="15" spans="1:7" x14ac:dyDescent="0.3">
      <c r="B15" s="79">
        <v>9</v>
      </c>
      <c r="C15" s="85" t="s">
        <v>114</v>
      </c>
      <c r="D15" s="87">
        <v>790453</v>
      </c>
      <c r="E15" s="75">
        <v>790453</v>
      </c>
      <c r="F15" s="87">
        <v>0</v>
      </c>
      <c r="G15" s="77"/>
    </row>
    <row r="16" spans="1:7" x14ac:dyDescent="0.3">
      <c r="B16" s="79">
        <v>10</v>
      </c>
      <c r="C16" s="85" t="s">
        <v>121</v>
      </c>
      <c r="D16" s="87">
        <v>1231104</v>
      </c>
      <c r="E16" s="75">
        <v>0</v>
      </c>
      <c r="F16" s="87">
        <v>1231104</v>
      </c>
      <c r="G16" s="77" t="s">
        <v>200</v>
      </c>
    </row>
    <row r="17" spans="2:7" x14ac:dyDescent="0.3">
      <c r="B17" s="79">
        <v>11</v>
      </c>
      <c r="C17" s="85" t="s">
        <v>116</v>
      </c>
      <c r="D17" s="87">
        <v>-3409411</v>
      </c>
      <c r="E17" s="75">
        <v>-3409411</v>
      </c>
      <c r="F17" s="87">
        <v>0</v>
      </c>
      <c r="G17" s="77"/>
    </row>
    <row r="18" spans="2:7" x14ac:dyDescent="0.3">
      <c r="B18" s="79">
        <v>12</v>
      </c>
      <c r="C18" s="85" t="s">
        <v>117</v>
      </c>
      <c r="D18" s="87">
        <v>1200000</v>
      </c>
      <c r="E18" s="75">
        <v>0</v>
      </c>
      <c r="F18" s="87">
        <v>1200000</v>
      </c>
      <c r="G18" s="77" t="s">
        <v>200</v>
      </c>
    </row>
    <row r="19" spans="2:7" x14ac:dyDescent="0.3">
      <c r="B19" s="79">
        <v>13</v>
      </c>
      <c r="C19" s="85" t="s">
        <v>115</v>
      </c>
      <c r="D19" s="87">
        <v>4903283</v>
      </c>
      <c r="E19" s="75">
        <v>0</v>
      </c>
      <c r="F19" s="87">
        <v>4903283</v>
      </c>
      <c r="G19" s="77" t="s">
        <v>200</v>
      </c>
    </row>
    <row r="20" spans="2:7" x14ac:dyDescent="0.3">
      <c r="B20" s="79">
        <v>14</v>
      </c>
      <c r="C20" s="85" t="s">
        <v>118</v>
      </c>
      <c r="D20" s="87">
        <v>55958</v>
      </c>
      <c r="E20" s="75">
        <v>0</v>
      </c>
      <c r="F20" s="87">
        <v>55958</v>
      </c>
      <c r="G20" s="77"/>
    </row>
    <row r="21" spans="2:7" x14ac:dyDescent="0.3">
      <c r="B21" s="79">
        <v>15</v>
      </c>
      <c r="C21" s="85" t="s">
        <v>119</v>
      </c>
      <c r="D21" s="87">
        <v>24230</v>
      </c>
      <c r="E21" s="75">
        <f>D21-F21</f>
        <v>-57705</v>
      </c>
      <c r="F21" s="87">
        <v>81935</v>
      </c>
      <c r="G21" s="77"/>
    </row>
    <row r="22" spans="2:7" x14ac:dyDescent="0.3">
      <c r="B22" s="79">
        <v>16</v>
      </c>
      <c r="C22" s="85" t="s">
        <v>123</v>
      </c>
      <c r="D22" s="87">
        <v>-13129944</v>
      </c>
      <c r="E22" s="75">
        <v>-13129944</v>
      </c>
      <c r="F22" s="87">
        <v>0</v>
      </c>
      <c r="G22" s="77"/>
    </row>
    <row r="23" spans="2:7" x14ac:dyDescent="0.3">
      <c r="B23" s="79">
        <v>17</v>
      </c>
      <c r="C23" s="86"/>
      <c r="D23" s="87"/>
      <c r="E23" s="75"/>
      <c r="F23" s="87"/>
      <c r="G23" s="77"/>
    </row>
    <row r="24" spans="2:7" ht="15" thickBot="1" x14ac:dyDescent="0.35">
      <c r="B24" s="80">
        <v>46</v>
      </c>
      <c r="C24" s="78" t="s">
        <v>120</v>
      </c>
      <c r="D24" s="74">
        <v>4026668</v>
      </c>
      <c r="E24" s="76">
        <f>E5+SUM(E8:E22)</f>
        <v>-5560217</v>
      </c>
      <c r="F24" s="113">
        <f>F5+SUM(F8:F22)</f>
        <v>9586885</v>
      </c>
      <c r="G24" s="78"/>
    </row>
  </sheetData>
  <pageMargins left="0.7" right="0.7" top="0.75" bottom="0.75" header="0.3" footer="0.3"/>
  <pageSetup scale="75" orientation="landscape" r:id="rId1"/>
  <headerFooter>
    <oddHeader>&amp;RAttachment 4
WP-Schedule 20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ShareholderAndOther</vt:lpstr>
      <vt:lpstr>ShareholderExclusions</vt:lpstr>
      <vt:lpstr>ResultsSharing</vt:lpstr>
      <vt:lpstr>Acct 930.2</vt:lpstr>
      <vt:lpstr>'Acct 930.2'!Print_Area</vt:lpstr>
      <vt:lpstr>ResultsSharing!Print_Area</vt:lpstr>
      <vt:lpstr>ShareholderAndOther!Print_Area</vt:lpstr>
      <vt:lpstr>ShareholderExclusions!Print_Area</vt:lpstr>
    </vt:vector>
  </TitlesOfParts>
  <Company>Southern California Edison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Hansen, Berton J</dc:creator>
  <cp:lastModifiedBy>Hansen, Berton J</cp:lastModifiedBy>
  <cp:lastPrinted>2013-06-10T20:57:19Z</cp:lastPrinted>
  <dcterms:created xsi:type="dcterms:W3CDTF">2012-05-02T16:36:53Z</dcterms:created>
  <dcterms:modified xsi:type="dcterms:W3CDTF">2013-06-10T21:52:25Z</dcterms:modified>
</cp:coreProperties>
</file>