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7400" windowHeight="7680"/>
  </bookViews>
  <sheets>
    <sheet name="ShareholderAndOther" sheetId="1" r:id="rId1"/>
    <sheet name="ShareholderExclusions" sheetId="4" r:id="rId2"/>
    <sheet name="ResultsSharing" sheetId="2" r:id="rId3"/>
  </sheets>
  <calcPr calcId="145621" calcMode="manual"/>
</workbook>
</file>

<file path=xl/calcChain.xml><?xml version="1.0" encoding="utf-8"?>
<calcChain xmlns="http://schemas.openxmlformats.org/spreadsheetml/2006/main">
  <c r="F41" i="1" l="1"/>
  <c r="F42" i="1" l="1"/>
  <c r="F52" i="1" l="1"/>
  <c r="F49" i="1" l="1"/>
  <c r="F44" i="1"/>
  <c r="B45" i="4" l="1"/>
  <c r="B39" i="4"/>
  <c r="B24" i="4"/>
  <c r="B13" i="4"/>
  <c r="E56" i="2"/>
  <c r="E55" i="2"/>
  <c r="E54" i="2"/>
  <c r="E53" i="2"/>
  <c r="E41" i="2"/>
  <c r="E40" i="2"/>
  <c r="E39" i="2"/>
  <c r="E38" i="2"/>
  <c r="F41" i="2" l="1"/>
  <c r="G41" i="2" s="1"/>
  <c r="F40" i="2"/>
  <c r="G40" i="2" s="1"/>
  <c r="F39" i="2"/>
  <c r="G39" i="2" s="1"/>
  <c r="F38" i="2"/>
  <c r="F43" i="2" s="1"/>
  <c r="B19" i="2"/>
  <c r="B20" i="2" s="1"/>
  <c r="B21" i="2" s="1"/>
  <c r="B22" i="2" s="1"/>
  <c r="B23" i="2" s="1"/>
  <c r="B24" i="2" s="1"/>
  <c r="B25" i="2" s="1"/>
  <c r="B26" i="2" s="1"/>
  <c r="B27" i="2" s="1"/>
  <c r="B28" i="2" s="1"/>
  <c r="B29" i="2" s="1"/>
  <c r="B30" i="2" s="1"/>
  <c r="B31" i="2" s="1"/>
  <c r="D9" i="2"/>
  <c r="G38" i="2" l="1"/>
  <c r="G43" i="2" s="1"/>
  <c r="F47" i="1"/>
  <c r="D42" i="1" l="1"/>
  <c r="D43" i="1" s="1"/>
  <c r="D44" i="1" s="1"/>
  <c r="D45" i="1" s="1"/>
  <c r="D46" i="1" s="1"/>
  <c r="D47" i="1" s="1"/>
  <c r="D48" i="1" s="1"/>
  <c r="D49" i="1" s="1"/>
  <c r="D50" i="1" s="1"/>
  <c r="D51" i="1" s="1"/>
  <c r="D52" i="1" s="1"/>
  <c r="D53" i="1" s="1"/>
  <c r="D54" i="1" s="1"/>
</calcChain>
</file>

<file path=xl/sharedStrings.xml><?xml version="1.0" encoding="utf-8"?>
<sst xmlns="http://schemas.openxmlformats.org/spreadsheetml/2006/main" count="214" uniqueCount="154">
  <si>
    <t xml:space="preserve">Account </t>
  </si>
  <si>
    <t>Shareholder</t>
  </si>
  <si>
    <t>Exclusion</t>
  </si>
  <si>
    <t>1) Shareholder Exclusions for A&amp;G Accounts 920-935:</t>
  </si>
  <si>
    <t>Col 1</t>
  </si>
  <si>
    <t>or Other</t>
  </si>
  <si>
    <t>Acct.</t>
  </si>
  <si>
    <t>Exclusions</t>
  </si>
  <si>
    <t>Amount</t>
  </si>
  <si>
    <t>Line #</t>
  </si>
  <si>
    <t>Total:</t>
  </si>
  <si>
    <t xml:space="preserve">Line </t>
  </si>
  <si>
    <t>Calculation</t>
  </si>
  <si>
    <t>Other</t>
  </si>
  <si>
    <t>1a</t>
  </si>
  <si>
    <t>1b</t>
  </si>
  <si>
    <t>1c</t>
  </si>
  <si>
    <t>1d</t>
  </si>
  <si>
    <t>2a</t>
  </si>
  <si>
    <t>2b</t>
  </si>
  <si>
    <t>2c</t>
  </si>
  <si>
    <t>Line 1c</t>
  </si>
  <si>
    <t>(In Formula Input Format)</t>
  </si>
  <si>
    <t>A&amp;G "Shareholder or Other Exclusions" workpapers</t>
  </si>
  <si>
    <t>Item</t>
  </si>
  <si>
    <t xml:space="preserve">A&amp;G Results Sharing Adjustments </t>
  </si>
  <si>
    <t>Notes:</t>
  </si>
  <si>
    <t>Line</t>
  </si>
  <si>
    <t>Accrued Results Sharing</t>
  </si>
  <si>
    <t>Capitalization rate</t>
  </si>
  <si>
    <t>Capitalized Results Sharing</t>
  </si>
  <si>
    <t>L1 * L2</t>
  </si>
  <si>
    <t>Source or</t>
  </si>
  <si>
    <t>Included in Account 920</t>
  </si>
  <si>
    <t>Col 3</t>
  </si>
  <si>
    <t>Results</t>
  </si>
  <si>
    <t>Sharing</t>
  </si>
  <si>
    <t>Source</t>
  </si>
  <si>
    <t>Line 3 above</t>
  </si>
  <si>
    <t>Not an input in formula</t>
  </si>
  <si>
    <t>CPUC GRC Decision</t>
  </si>
  <si>
    <t>2) Total Input Exclusions for Column 3, Lines 24-37 of Schedule 20</t>
  </si>
  <si>
    <t>1) Calculation of exclusion of capitalized portion of Results Sharing costs in Account 920:</t>
  </si>
  <si>
    <t>3) Calculation of Results Sharing Payouts:</t>
  </si>
  <si>
    <t>Business Unit</t>
  </si>
  <si>
    <t>Actual Payout</t>
  </si>
  <si>
    <t>% of Total Payout</t>
  </si>
  <si>
    <t>Allocated Capitalized RS</t>
  </si>
  <si>
    <t>Non-Capitalized RS</t>
  </si>
  <si>
    <t>A</t>
  </si>
  <si>
    <t>B</t>
  </si>
  <si>
    <t>A&amp;G</t>
  </si>
  <si>
    <t>Customer Service Business Unit</t>
  </si>
  <si>
    <t>Power Production Business Unit</t>
  </si>
  <si>
    <t>Trans. And Dist. Business Unit</t>
  </si>
  <si>
    <t>Totals</t>
  </si>
  <si>
    <t>4) Results Sharing Payouts</t>
  </si>
  <si>
    <t>Actual Results Sharing Payouts:</t>
  </si>
  <si>
    <t>Department</t>
  </si>
  <si>
    <t>d</t>
  </si>
  <si>
    <t>e</t>
  </si>
  <si>
    <t>f</t>
  </si>
  <si>
    <t>g</t>
  </si>
  <si>
    <t>Line 1, column D above</t>
  </si>
  <si>
    <t>Line 2, column D above</t>
  </si>
  <si>
    <t>Line 3, column D above</t>
  </si>
  <si>
    <t>Line 4, column D above</t>
  </si>
  <si>
    <t>Amount of Allocated Capitalized RS on Line 5, Column C is from Section 1 Line 3.</t>
  </si>
  <si>
    <t>Note:</t>
  </si>
  <si>
    <t>C =  L3 * B</t>
  </si>
  <si>
    <t>D =A - C</t>
  </si>
  <si>
    <t xml:space="preserve">Accounting Suspense </t>
  </si>
  <si>
    <t>Schedule 20, Lines 24-37, Column 1 for the following accounts:</t>
  </si>
  <si>
    <t>Account</t>
  </si>
  <si>
    <t>Title</t>
  </si>
  <si>
    <t>Description</t>
  </si>
  <si>
    <t>ASD Shareholder Funded Activities</t>
  </si>
  <si>
    <t>Includes Audit Services Department expenses relating to activities not directly benefiting utility customers.</t>
  </si>
  <si>
    <t>EA SHAREHOLDER ACTIVITIES</t>
  </si>
  <si>
    <t>Includes expenses associated with Environmental Affairs shareholder funded utility activities.</t>
  </si>
  <si>
    <t>LAMShareholderLicensingActivities-Northe</t>
  </si>
  <si>
    <t>Includes labor and other expenses associated with real estate licensing and leasing activities performed by Real Properties personnel.</t>
  </si>
  <si>
    <t>LAMShareholderLicensingActivities-Easter</t>
  </si>
  <si>
    <t>LAMShareholderLicensingActivities-Metro</t>
  </si>
  <si>
    <t>RERShareholderAG</t>
  </si>
  <si>
    <t>Includes salaries and other expenses of Revenue Enhancement personnel for developing a division-wide revenue enhancement plan. Activities include review of revenues derived from secondary land use.</t>
  </si>
  <si>
    <t>REREnvironmentalExpenses</t>
  </si>
  <si>
    <t>Right of Way Southern Region Shareholder</t>
  </si>
  <si>
    <t>Total 920:</t>
  </si>
  <si>
    <t>Total 921:</t>
  </si>
  <si>
    <t>ASD - Employee Tenure</t>
  </si>
  <si>
    <t>Includes Audit Services Department company expenses related to anniversary awards, service pins, and other costs incurred in connection with employee welfare activities not otherwise included in a specific final cost center.</t>
  </si>
  <si>
    <t>Employee Recognition</t>
  </si>
  <si>
    <t>Includes company expenses related to anniversary awards, service pins, and other costs incurred in connection with employee welfare activities not otherwise included in a specific final cost center.</t>
  </si>
  <si>
    <t>SH-Products &amp; Services Advertising</t>
  </si>
  <si>
    <t>Advertising support for customer interested including support of customer energy efficiency programs, sponsorships of minority marketing groups, translations services for customer messages, and non-labor costs to support customer website.</t>
  </si>
  <si>
    <t>GF - HR - Misc Benefits - Shareholder</t>
  </si>
  <si>
    <t>Includes Human Resources General Function cost of anniversary awards, service pins, and other costs incurred in connection with employee welfare activities not otherwise included in a specific final cost center.</t>
  </si>
  <si>
    <t>Years-of-service</t>
  </si>
  <si>
    <t>HR Dept Shareholder expenses</t>
  </si>
  <si>
    <t>Includes Human Resources cost of anniversary awards, service pins, and other costs incurred in connection with employee welfare activities not otherwise included in a specific final cost center.</t>
  </si>
  <si>
    <t>Fitness Center Expenses</t>
  </si>
  <si>
    <t>Includes labor and non-labor costs supporting the Company Fitness Center.  Non-labor costs include expenses for supplies; employee development and recognition; mileage, travel/lodging and meal costs associated with training; conferences and all other company business; individual membership fees and dues to trade, technical and professional associations; conferences and committee meetings; labor and miscellaneous expenses for agency/supplemental employees; and printing and mailing services.</t>
  </si>
  <si>
    <t>Diamond Club</t>
  </si>
  <si>
    <t>Company cost to support quarterly meetings for retiree and employees with 25 or more years of service.</t>
  </si>
  <si>
    <t>Humanitarian Award Program</t>
  </si>
  <si>
    <t>Company cost to provide recognition of employees who provided a life saving action.</t>
  </si>
  <si>
    <t>Service Award Program</t>
  </si>
  <si>
    <t>Company cost to provide recognition activities for milestone anniversaries.</t>
  </si>
  <si>
    <t>Special Projects-Shareholders</t>
  </si>
  <si>
    <t>Advertising support for customer interests including support of customer energy efficiency programs, sponsorships of minority marketing groups, translations services for customer messages, and non-labor costs to support customer website.</t>
  </si>
  <si>
    <t>SH-VP Projects</t>
  </si>
  <si>
    <t>Total 926:</t>
  </si>
  <si>
    <t>GF - Treasurers - Misc Gen 930 Shrhldr</t>
  </si>
  <si>
    <t>Miscellaneous Treasurers Department General Function</t>
  </si>
  <si>
    <t>CANCELLED REZONING PROJECTS</t>
  </si>
  <si>
    <t xml:space="preserve">Relates to costs incurred by SCE (shareholder) in the pursuit of secondary land uses where the project does not come to fruition for various reasons, therefore the project is cancelled and costs expensed.  Such costs could include topographical survey, rezoning application fees, etc. </t>
  </si>
  <si>
    <t>Miscellaneous General Expenses</t>
  </si>
  <si>
    <t>Relates to "Rivergrade Incident Activities", which were costs incurred in the aftermath of an employee-related tragedy which occurred on December 16, 2011 at our leased office facility located on Rivergrade Road in Irwindale, CA.  These costs were for the immediate and follow up response to the incident.</t>
  </si>
  <si>
    <t>Total 930.2:</t>
  </si>
  <si>
    <t>Shareholder Exclusions in September 14, 2012 Informational Filing</t>
  </si>
  <si>
    <t>See ShareholderExclusions tab for detail</t>
  </si>
  <si>
    <t>2) Other Exclusions for A&amp;G Accounts 920-935:</t>
  </si>
  <si>
    <t>3) Total Input Exclusions for Column 1, Lines 24-37 of Schedule 20</t>
  </si>
  <si>
    <t>Provision for Doubtful Accounts</t>
  </si>
  <si>
    <t>Hydrogen Energy California ("HECA")</t>
  </si>
  <si>
    <t xml:space="preserve">and therefore have been excluded as "Other Exclusions" in Note 1 to Schedule 20, Column 1. </t>
  </si>
  <si>
    <t xml:space="preserve">The following additional items have been determined to be not appropriate for inclusion in transmission rates, </t>
  </si>
  <si>
    <t>Project Development Division Memorandum Account (PDDMA)</t>
  </si>
  <si>
    <t>Solar Photovoltaic Program (SPVP) Memorandum Account</t>
  </si>
  <si>
    <t>Air Resources Board Fee Memorandum Account (ARBFMA)</t>
  </si>
  <si>
    <t>Energy Resource Recovery Account (ERRA)</t>
  </si>
  <si>
    <t>Energy Settlements Memorandum Account (ESMA)</t>
  </si>
  <si>
    <t>Public Purpose Programs Adjustment Mechanism (PPPAM)</t>
  </si>
  <si>
    <t>Penalties and Fines</t>
  </si>
  <si>
    <t>2d</t>
  </si>
  <si>
    <t>2e</t>
  </si>
  <si>
    <t>2f</t>
  </si>
  <si>
    <t>2g</t>
  </si>
  <si>
    <t>2h</t>
  </si>
  <si>
    <t>2i</t>
  </si>
  <si>
    <t>2j</t>
  </si>
  <si>
    <t>2k</t>
  </si>
  <si>
    <t>2l</t>
  </si>
  <si>
    <t>2m</t>
  </si>
  <si>
    <t>2n</t>
  </si>
  <si>
    <t>Line 2e+2f+2g+2h</t>
  </si>
  <si>
    <t>Line 2i+2j+2k</t>
  </si>
  <si>
    <t>Long-Term Procurement Plan Technical Assist. Memo Acc. (LTAMA)</t>
  </si>
  <si>
    <t>2o</t>
  </si>
  <si>
    <t>Line 1d+2l+2m+2n+2o</t>
  </si>
  <si>
    <t>Research, Development and Demonstration Adj. Clause (RDDAC)</t>
  </si>
  <si>
    <t>Line 1a+2a+2b+2c</t>
  </si>
  <si>
    <t>Line 1b + 2d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</si>
</sst>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7" formatCode="&quot;$&quot;#,##0.00_);\(&quot;$&quot;#,##0.00\)"/>
    <numFmt numFmtId="44" formatCode="_(&quot;$&quot;* #,##0.00_);_(&quot;$&quot;* \(#,##0.00\);_(&quot;$&quot;* &quot;-&quot;??_);_(@_)"/>
    <numFmt numFmtId="43" formatCode="_(* #,##0.00_);_(* \(#,##0.00\);_(* &quot;-&quot;??_);_(@_)"/>
    <numFmt numFmtId="164" formatCode="&quot;$&quot;#,##0"/>
    <numFmt numFmtId="165" formatCode="_-* #,##0.00\ _D_M_-;\-* #,##0.00\ _D_M_-;_-* &quot;-&quot;??\ _D_M_-;_-@_-"/>
    <numFmt numFmtId="166" formatCode="_-* #,##0.00\ &quot;DM&quot;_-;\-* #,##0.00\ &quot;DM&quot;_-;_-* &quot;-&quot;??\ &quot;DM&quot;_-;_-@_-"/>
  </numFmts>
  <fonts count="41" x14ac:knownFonts="1">
    <font>
      <sz val="11"/>
      <color theme="1"/>
      <name val="Calibri"/>
      <family val="2"/>
      <scheme val="minor"/>
    </font>
    <font>
      <b/>
      <sz val="11"/>
      <color theme="1"/>
      <name val="Calibri"/>
      <family val="2"/>
      <scheme val="minor"/>
    </font>
    <font>
      <b/>
      <u/>
      <sz val="11"/>
      <color theme="1"/>
      <name val="Calibri"/>
      <family val="2"/>
      <scheme val="minor"/>
    </font>
    <font>
      <b/>
      <sz val="10"/>
      <name val="Arial"/>
      <family val="2"/>
    </font>
    <font>
      <b/>
      <u/>
      <sz val="10"/>
      <name val="Arial"/>
      <family val="2"/>
    </font>
    <font>
      <sz val="11"/>
      <color theme="1"/>
      <name val="Calibri"/>
      <family val="2"/>
      <scheme val="minor"/>
    </font>
    <font>
      <sz val="10"/>
      <name val="Arial"/>
      <family val="2"/>
    </font>
    <font>
      <sz val="10"/>
      <color indexed="8"/>
      <name val="Arial"/>
      <family val="2"/>
    </font>
    <font>
      <sz val="10"/>
      <color indexed="9"/>
      <name val="Arial"/>
      <family val="2"/>
    </font>
    <font>
      <sz val="11"/>
      <color indexed="9"/>
      <name val="Calibri"/>
      <family val="2"/>
    </font>
    <font>
      <sz val="11"/>
      <color indexed="8"/>
      <name val="Calibri"/>
      <family val="2"/>
    </font>
    <font>
      <sz val="11"/>
      <color indexed="16"/>
      <name val="Calibri"/>
      <family val="2"/>
    </font>
    <font>
      <b/>
      <sz val="11"/>
      <color indexed="53"/>
      <name val="Calibri"/>
      <family val="2"/>
    </font>
    <font>
      <b/>
      <sz val="11"/>
      <color indexed="9"/>
      <name val="Calibri"/>
      <family val="2"/>
    </font>
    <font>
      <b/>
      <sz val="11"/>
      <color indexed="8"/>
      <name val="Calibri"/>
      <family val="2"/>
    </font>
    <font>
      <i/>
      <sz val="10"/>
      <color indexed="23"/>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1"/>
      <color indexed="10"/>
      <name val="Calibri"/>
      <family val="2"/>
    </font>
    <font>
      <b/>
      <sz val="8"/>
      <name val="Arial"/>
      <family val="2"/>
    </font>
    <font>
      <u/>
      <sz val="10"/>
      <name val="Arial"/>
      <family val="2"/>
    </font>
    <font>
      <sz val="10"/>
      <name val="MS Sans Serif"/>
      <family val="2"/>
    </font>
    <font>
      <sz val="11"/>
      <color rgb="FFFF0000"/>
      <name val="Calibri"/>
      <family val="2"/>
      <scheme val="minor"/>
    </font>
    <font>
      <b/>
      <u/>
      <sz val="11"/>
      <name val="Calibri"/>
      <family val="2"/>
      <scheme val="minor"/>
    </font>
    <font>
      <b/>
      <sz val="11"/>
      <name val="Calibri"/>
      <family val="2"/>
      <scheme val="minor"/>
    </font>
    <font>
      <sz val="11"/>
      <name val="Calibri"/>
      <family val="2"/>
      <scheme val="minor"/>
    </font>
    <font>
      <sz val="11"/>
      <name val="Calibri"/>
      <family val="2"/>
    </font>
    <font>
      <sz val="10"/>
      <color theme="1"/>
      <name val="Arial"/>
      <family val="2"/>
    </font>
  </fonts>
  <fills count="44">
    <fill>
      <patternFill patternType="none"/>
    </fill>
    <fill>
      <patternFill patternType="gray125"/>
    </fill>
    <fill>
      <patternFill patternType="solid">
        <fgColor rgb="FFFFFF00"/>
        <bgColor indexed="64"/>
      </patternFill>
    </fill>
    <fill>
      <patternFill patternType="solid">
        <fgColor indexed="40"/>
      </patternFill>
    </fill>
    <fill>
      <patternFill patternType="solid">
        <fgColor indexed="29"/>
      </patternFill>
    </fill>
    <fill>
      <patternFill patternType="solid">
        <fgColor indexed="26"/>
      </patternFill>
    </fill>
    <fill>
      <patternFill patternType="solid">
        <fgColor indexed="9"/>
      </patternFill>
    </fill>
    <fill>
      <patternFill patternType="solid">
        <fgColor indexed="44"/>
      </patternFill>
    </fill>
    <fill>
      <patternFill patternType="solid">
        <fgColor indexed="45"/>
      </patternFill>
    </fill>
    <fill>
      <patternFill patternType="solid">
        <fgColor indexed="54"/>
      </patternFill>
    </fill>
    <fill>
      <patternFill patternType="solid">
        <fgColor indexed="57"/>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26"/>
        <bgColor indexed="26"/>
      </patternFill>
    </fill>
    <fill>
      <patternFill patternType="solid">
        <fgColor indexed="47"/>
        <bgColor indexed="47"/>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43"/>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15"/>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thin">
        <color indexed="54"/>
      </left>
      <right/>
      <top style="thin">
        <color indexed="54"/>
      </top>
      <bottom/>
      <diagonal/>
    </border>
    <border>
      <left/>
      <right/>
      <top style="thin">
        <color indexed="48"/>
      </top>
      <bottom style="double">
        <color indexed="48"/>
      </bottom>
      <diagonal/>
    </border>
  </borders>
  <cellStyleXfs count="170">
    <xf numFmtId="0" fontId="0" fillId="0" borderId="0"/>
    <xf numFmtId="0" fontId="6" fillId="0" borderId="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9" fillId="23" borderId="0" applyNumberFormat="0" applyBorder="0" applyAlignment="0" applyProtection="0"/>
    <xf numFmtId="0" fontId="9" fillId="25"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9" fillId="15" borderId="0" applyNumberFormat="0" applyBorder="0" applyAlignment="0" applyProtection="0"/>
    <xf numFmtId="0" fontId="9" fillId="26" borderId="0" applyNumberFormat="0" applyBorder="0" applyAlignment="0" applyProtection="0"/>
    <xf numFmtId="0" fontId="10" fillId="27" borderId="0" applyNumberFormat="0" applyBorder="0" applyAlignment="0" applyProtection="0"/>
    <xf numFmtId="0" fontId="10" fillId="19" borderId="0" applyNumberFormat="0" applyBorder="0" applyAlignment="0" applyProtection="0"/>
    <xf numFmtId="0" fontId="9" fillId="28" borderId="0" applyNumberFormat="0" applyBorder="0" applyAlignment="0" applyProtection="0"/>
    <xf numFmtId="0" fontId="11" fillId="19" borderId="0" applyNumberFormat="0" applyBorder="0" applyAlignment="0" applyProtection="0"/>
    <xf numFmtId="0" fontId="12" fillId="29" borderId="1" applyNumberFormat="0" applyAlignment="0" applyProtection="0"/>
    <xf numFmtId="0" fontId="13" fillId="20" borderId="2"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5" fillId="0" borderId="0" applyNumberFormat="0" applyFill="0" applyBorder="0" applyAlignment="0" applyProtection="0"/>
    <xf numFmtId="0" fontId="16" fillId="33"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28" borderId="1" applyNumberFormat="0" applyAlignment="0" applyProtection="0"/>
    <xf numFmtId="0" fontId="21" fillId="0" borderId="6" applyNumberFormat="0" applyFill="0" applyAlignment="0" applyProtection="0"/>
    <xf numFmtId="0" fontId="22" fillId="28" borderId="0" applyNumberFormat="0" applyBorder="0" applyAlignment="0" applyProtection="0"/>
    <xf numFmtId="0" fontId="6" fillId="0" borderId="0"/>
    <xf numFmtId="0" fontId="6" fillId="27" borderId="7" applyNumberFormat="0" applyFont="0" applyAlignment="0" applyProtection="0"/>
    <xf numFmtId="0" fontId="23" fillId="29" borderId="8" applyNumberFormat="0" applyAlignment="0" applyProtection="0"/>
    <xf numFmtId="9" fontId="6" fillId="0" borderId="0" applyFont="0" applyFill="0" applyBorder="0" applyAlignment="0" applyProtection="0"/>
    <xf numFmtId="9" fontId="6" fillId="0" borderId="0" applyFont="0" applyFill="0" applyBorder="0" applyAlignment="0" applyProtection="0"/>
    <xf numFmtId="4" fontId="24" fillId="34" borderId="9" applyNumberFormat="0" applyProtection="0">
      <alignment vertical="center"/>
    </xf>
    <xf numFmtId="4" fontId="25" fillId="34" borderId="9" applyNumberFormat="0" applyProtection="0">
      <alignment vertical="center"/>
    </xf>
    <xf numFmtId="4" fontId="24" fillId="34" borderId="9" applyNumberFormat="0" applyProtection="0">
      <alignment horizontal="left" vertical="center" indent="1"/>
    </xf>
    <xf numFmtId="0" fontId="24" fillId="34" borderId="9" applyNumberFormat="0" applyProtection="0">
      <alignment horizontal="left" vertical="top" indent="1"/>
    </xf>
    <xf numFmtId="4" fontId="24" fillId="3" borderId="0" applyNumberFormat="0" applyProtection="0">
      <alignment horizontal="left" vertical="center" indent="1"/>
    </xf>
    <xf numFmtId="4" fontId="7" fillId="8" borderId="9" applyNumberFormat="0" applyProtection="0">
      <alignment horizontal="right" vertical="center"/>
    </xf>
    <xf numFmtId="4" fontId="7" fillId="4" borderId="9" applyNumberFormat="0" applyProtection="0">
      <alignment horizontal="right" vertical="center"/>
    </xf>
    <xf numFmtId="4" fontId="7" fillId="35" borderId="9" applyNumberFormat="0" applyProtection="0">
      <alignment horizontal="right" vertical="center"/>
    </xf>
    <xf numFmtId="4" fontId="7" fillId="36" borderId="9" applyNumberFormat="0" applyProtection="0">
      <alignment horizontal="right" vertical="center"/>
    </xf>
    <xf numFmtId="4" fontId="7" fillId="37" borderId="9" applyNumberFormat="0" applyProtection="0">
      <alignment horizontal="right" vertical="center"/>
    </xf>
    <xf numFmtId="4" fontId="7" fillId="38" borderId="9" applyNumberFormat="0" applyProtection="0">
      <alignment horizontal="right" vertical="center"/>
    </xf>
    <xf numFmtId="4" fontId="7" fillId="10" borderId="9" applyNumberFormat="0" applyProtection="0">
      <alignment horizontal="right" vertical="center"/>
    </xf>
    <xf numFmtId="4" fontId="7" fillId="39" borderId="9" applyNumberFormat="0" applyProtection="0">
      <alignment horizontal="right" vertical="center"/>
    </xf>
    <xf numFmtId="4" fontId="7" fillId="40" borderId="9" applyNumberFormat="0" applyProtection="0">
      <alignment horizontal="right" vertical="center"/>
    </xf>
    <xf numFmtId="4" fontId="24" fillId="41" borderId="10" applyNumberFormat="0" applyProtection="0">
      <alignment horizontal="left" vertical="center" indent="1"/>
    </xf>
    <xf numFmtId="4" fontId="7" fillId="42" borderId="0" applyNumberFormat="0" applyProtection="0">
      <alignment horizontal="left" vertical="center" indent="1"/>
    </xf>
    <xf numFmtId="4" fontId="26" fillId="9" borderId="0" applyNumberFormat="0" applyProtection="0">
      <alignment horizontal="left" vertical="center" indent="1"/>
    </xf>
    <xf numFmtId="4" fontId="7" fillId="3" borderId="9" applyNumberFormat="0" applyProtection="0">
      <alignment horizontal="right" vertical="center"/>
    </xf>
    <xf numFmtId="4" fontId="7" fillId="42" borderId="0" applyNumberFormat="0" applyProtection="0">
      <alignment horizontal="left" vertical="center" indent="1"/>
    </xf>
    <xf numFmtId="4" fontId="7" fillId="3" borderId="0" applyNumberFormat="0" applyProtection="0">
      <alignment horizontal="left" vertical="center" indent="1"/>
    </xf>
    <xf numFmtId="0" fontId="6" fillId="9" borderId="9" applyNumberFormat="0" applyProtection="0">
      <alignment horizontal="left" vertical="center" indent="1"/>
    </xf>
    <xf numFmtId="0" fontId="6" fillId="9" borderId="9" applyNumberFormat="0" applyProtection="0">
      <alignment horizontal="left" vertical="top" indent="1"/>
    </xf>
    <xf numFmtId="0" fontId="6" fillId="3" borderId="9" applyNumberFormat="0" applyProtection="0">
      <alignment horizontal="left" vertical="center" indent="1"/>
    </xf>
    <xf numFmtId="0" fontId="6" fillId="3" borderId="9" applyNumberFormat="0" applyProtection="0">
      <alignment horizontal="left" vertical="top" indent="1"/>
    </xf>
    <xf numFmtId="0" fontId="6" fillId="7" borderId="9" applyNumberFormat="0" applyProtection="0">
      <alignment horizontal="left" vertical="center" indent="1"/>
    </xf>
    <xf numFmtId="0" fontId="6" fillId="7" borderId="9" applyNumberFormat="0" applyProtection="0">
      <alignment horizontal="left" vertical="top" indent="1"/>
    </xf>
    <xf numFmtId="0" fontId="6" fillId="42" borderId="9" applyNumberFormat="0" applyProtection="0">
      <alignment horizontal="left" vertical="center" indent="1"/>
    </xf>
    <xf numFmtId="0" fontId="6" fillId="42" borderId="9" applyNumberFormat="0" applyProtection="0">
      <alignment horizontal="left" vertical="top" indent="1"/>
    </xf>
    <xf numFmtId="0" fontId="6" fillId="6" borderId="11" applyNumberFormat="0">
      <protection locked="0"/>
    </xf>
    <xf numFmtId="0" fontId="32" fillId="9" borderId="12" applyBorder="0"/>
    <xf numFmtId="4" fontId="7" fillId="5" borderId="9" applyNumberFormat="0" applyProtection="0">
      <alignment vertical="center"/>
    </xf>
    <xf numFmtId="4" fontId="27" fillId="5" borderId="9" applyNumberFormat="0" applyProtection="0">
      <alignment vertical="center"/>
    </xf>
    <xf numFmtId="4" fontId="7" fillId="5" borderId="9" applyNumberFormat="0" applyProtection="0">
      <alignment horizontal="left" vertical="center" indent="1"/>
    </xf>
    <xf numFmtId="0" fontId="7" fillId="5" borderId="9" applyNumberFormat="0" applyProtection="0">
      <alignment horizontal="left" vertical="top" indent="1"/>
    </xf>
    <xf numFmtId="4" fontId="7" fillId="42" borderId="9" applyNumberFormat="0" applyProtection="0">
      <alignment horizontal="right" vertical="center"/>
    </xf>
    <xf numFmtId="4" fontId="27" fillId="42" borderId="9" applyNumberFormat="0" applyProtection="0">
      <alignment horizontal="right" vertical="center"/>
    </xf>
    <xf numFmtId="4" fontId="7" fillId="3" borderId="9" applyNumberFormat="0" applyProtection="0">
      <alignment horizontal="left" vertical="center" indent="1"/>
    </xf>
    <xf numFmtId="0" fontId="7" fillId="3" borderId="9" applyNumberFormat="0" applyProtection="0">
      <alignment horizontal="left" vertical="top" indent="1"/>
    </xf>
    <xf numFmtId="4" fontId="28" fillId="43" borderId="0" applyNumberFormat="0" applyProtection="0">
      <alignment horizontal="left" vertical="center" indent="1"/>
    </xf>
    <xf numFmtId="4" fontId="29" fillId="42" borderId="9" applyNumberFormat="0" applyProtection="0">
      <alignment horizontal="right" vertical="center"/>
    </xf>
    <xf numFmtId="0" fontId="30" fillId="0" borderId="0" applyNumberFormat="0" applyFill="0" applyBorder="0" applyAlignment="0" applyProtection="0"/>
    <xf numFmtId="0" fontId="30" fillId="0" borderId="0" applyNumberFormat="0" applyFill="0" applyBorder="0" applyAlignment="0" applyProtection="0"/>
    <xf numFmtId="0" fontId="14" fillId="0" borderId="13" applyNumberFormat="0" applyFill="0" applyAlignment="0" applyProtection="0"/>
    <xf numFmtId="0" fontId="31" fillId="0" borderId="0" applyNumberForma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9" fontId="34" fillId="0" borderId="0" applyFont="0" applyFill="0" applyBorder="0" applyAlignment="0" applyProtection="0"/>
    <xf numFmtId="0" fontId="5" fillId="0" borderId="0"/>
    <xf numFmtId="0" fontId="5" fillId="0" borderId="0"/>
    <xf numFmtId="165" fontId="6" fillId="0" borderId="0" applyFont="0" applyFill="0" applyBorder="0" applyAlignment="0" applyProtection="0"/>
    <xf numFmtId="0" fontId="6" fillId="9" borderId="9" applyNumberFormat="0" applyProtection="0">
      <alignment horizontal="left" vertical="center" indent="1"/>
    </xf>
    <xf numFmtId="0" fontId="6" fillId="9" borderId="9" applyNumberFormat="0" applyProtection="0">
      <alignment horizontal="left" vertical="top" indent="1"/>
    </xf>
    <xf numFmtId="0" fontId="6" fillId="3" borderId="9" applyNumberFormat="0" applyProtection="0">
      <alignment horizontal="left" vertical="center" indent="1"/>
    </xf>
    <xf numFmtId="0" fontId="6" fillId="3" borderId="9" applyNumberFormat="0" applyProtection="0">
      <alignment horizontal="left" vertical="top" indent="1"/>
    </xf>
    <xf numFmtId="0" fontId="6" fillId="7" borderId="9" applyNumberFormat="0" applyProtection="0">
      <alignment horizontal="left" vertical="center" indent="1"/>
    </xf>
    <xf numFmtId="0" fontId="6" fillId="7" borderId="9" applyNumberFormat="0" applyProtection="0">
      <alignment horizontal="left" vertical="top" indent="1"/>
    </xf>
    <xf numFmtId="0" fontId="6" fillId="42" borderId="9" applyNumberFormat="0" applyProtection="0">
      <alignment horizontal="left" vertical="center" indent="1"/>
    </xf>
    <xf numFmtId="0" fontId="6" fillId="42" borderId="9" applyNumberFormat="0" applyProtection="0">
      <alignment horizontal="left" vertical="top" indent="1"/>
    </xf>
    <xf numFmtId="0" fontId="6" fillId="6" borderId="11" applyNumberFormat="0">
      <protection locked="0"/>
    </xf>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44" fontId="5" fillId="0" borderId="0" applyFont="0" applyFill="0" applyBorder="0" applyAlignment="0" applyProtection="0"/>
    <xf numFmtId="9" fontId="5" fillId="0" borderId="0" applyFont="0" applyFill="0" applyBorder="0" applyAlignment="0" applyProtection="0"/>
    <xf numFmtId="0" fontId="5" fillId="0" borderId="0"/>
    <xf numFmtId="0" fontId="40"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40" fillId="0" borderId="0" applyFont="0" applyFill="0" applyBorder="0" applyAlignment="0" applyProtection="0"/>
    <xf numFmtId="166" fontId="6" fillId="0" borderId="0" applyFont="0" applyFill="0" applyBorder="0" applyAlignment="0" applyProtection="0"/>
    <xf numFmtId="0" fontId="40" fillId="0" borderId="0"/>
    <xf numFmtId="9" fontId="6" fillId="0" borderId="0" applyFont="0" applyFill="0" applyBorder="0" applyAlignment="0" applyProtection="0"/>
    <xf numFmtId="0" fontId="5" fillId="0" borderId="0"/>
    <xf numFmtId="0" fontId="5" fillId="0" borderId="0"/>
  </cellStyleXfs>
  <cellXfs count="84">
    <xf numFmtId="0" fontId="0" fillId="0" borderId="0" xfId="0"/>
    <xf numFmtId="0" fontId="1" fillId="0" borderId="0" xfId="0" applyFont="1"/>
    <xf numFmtId="0" fontId="2" fillId="0" borderId="0" xfId="0" applyFont="1" applyAlignment="1">
      <alignment horizontal="center"/>
    </xf>
    <xf numFmtId="0" fontId="0" fillId="0" borderId="0" xfId="0"/>
    <xf numFmtId="0" fontId="2" fillId="0" borderId="0" xfId="0" applyFont="1"/>
    <xf numFmtId="0" fontId="0" fillId="0" borderId="0" xfId="0" applyFill="1"/>
    <xf numFmtId="0" fontId="0" fillId="0" borderId="0" xfId="0" applyFont="1"/>
    <xf numFmtId="0" fontId="0" fillId="0" borderId="0" xfId="0" applyFont="1" applyAlignment="1">
      <alignment horizontal="center"/>
    </xf>
    <xf numFmtId="0" fontId="0" fillId="0" borderId="0" xfId="0" quotePrefix="1" applyFont="1"/>
    <xf numFmtId="0" fontId="0" fillId="0" borderId="0" xfId="0" applyFont="1" applyFill="1"/>
    <xf numFmtId="0" fontId="0" fillId="0" borderId="0" xfId="0" applyFont="1" applyFill="1" applyAlignment="1">
      <alignment horizontal="center"/>
    </xf>
    <xf numFmtId="164" fontId="0" fillId="0" borderId="0" xfId="0" applyNumberFormat="1" applyFont="1" applyFill="1"/>
    <xf numFmtId="164" fontId="0" fillId="2" borderId="0" xfId="0" applyNumberFormat="1" applyFont="1" applyFill="1"/>
    <xf numFmtId="0" fontId="36" fillId="0" borderId="0" xfId="63" applyFont="1" applyAlignment="1">
      <alignment horizontal="left"/>
    </xf>
    <xf numFmtId="0" fontId="37" fillId="0" borderId="0" xfId="63" applyFont="1" applyAlignment="1">
      <alignment horizontal="center"/>
    </xf>
    <xf numFmtId="0" fontId="37" fillId="0" borderId="0" xfId="63" applyFont="1" applyFill="1" applyAlignment="1">
      <alignment horizontal="center"/>
    </xf>
    <xf numFmtId="0" fontId="37" fillId="0" borderId="0" xfId="0" applyFont="1"/>
    <xf numFmtId="0" fontId="36" fillId="0" borderId="0" xfId="0" quotePrefix="1" applyFont="1" applyAlignment="1">
      <alignment horizontal="center"/>
    </xf>
    <xf numFmtId="0" fontId="37" fillId="0" borderId="0" xfId="0" applyFont="1" applyAlignment="1">
      <alignment horizontal="center"/>
    </xf>
    <xf numFmtId="0" fontId="36" fillId="0" borderId="0" xfId="0" applyFont="1" applyAlignment="1">
      <alignment horizontal="center"/>
    </xf>
    <xf numFmtId="0" fontId="6" fillId="0" borderId="0" xfId="0" applyFont="1" applyBorder="1" applyAlignment="1">
      <alignment horizontal="center"/>
    </xf>
    <xf numFmtId="0" fontId="38" fillId="0" borderId="0" xfId="0" applyFont="1" applyBorder="1" applyAlignment="1">
      <alignment horizontal="left" vertical="center"/>
    </xf>
    <xf numFmtId="0" fontId="38" fillId="0" borderId="0" xfId="0" applyFont="1" applyBorder="1" applyAlignment="1">
      <alignment horizontal="center"/>
    </xf>
    <xf numFmtId="0" fontId="0" fillId="0" borderId="0" xfId="0"/>
    <xf numFmtId="0" fontId="38" fillId="0" borderId="0" xfId="0" applyFont="1" applyBorder="1" applyAlignment="1">
      <alignment horizontal="center" vertical="center"/>
    </xf>
    <xf numFmtId="0" fontId="38" fillId="0" borderId="0" xfId="0" applyFont="1" applyBorder="1" applyAlignment="1">
      <alignment wrapText="1"/>
    </xf>
    <xf numFmtId="0" fontId="0" fillId="0" borderId="0" xfId="0" applyAlignment="1">
      <alignment horizontal="left" indent="1"/>
    </xf>
    <xf numFmtId="7" fontId="36" fillId="0" borderId="0" xfId="0" applyNumberFormat="1" applyFont="1" applyAlignment="1">
      <alignment horizontal="center"/>
    </xf>
    <xf numFmtId="0" fontId="39" fillId="0" borderId="0" xfId="0" applyFont="1" applyAlignment="1">
      <alignment horizontal="center"/>
    </xf>
    <xf numFmtId="9" fontId="6" fillId="0" borderId="0" xfId="0" applyNumberFormat="1" applyFont="1" applyBorder="1"/>
    <xf numFmtId="164" fontId="6" fillId="0" borderId="0" xfId="0" applyNumberFormat="1" applyFont="1" applyFill="1" applyBorder="1"/>
    <xf numFmtId="49" fontId="6" fillId="0" borderId="0" xfId="0" applyNumberFormat="1" applyFont="1" applyBorder="1"/>
    <xf numFmtId="0" fontId="38" fillId="0" borderId="0" xfId="0" applyFont="1" applyBorder="1" applyAlignment="1">
      <alignment horizontal="center"/>
    </xf>
    <xf numFmtId="0" fontId="38" fillId="0" borderId="0" xfId="0" applyFont="1"/>
    <xf numFmtId="0" fontId="0" fillId="0" borderId="0" xfId="0" applyBorder="1"/>
    <xf numFmtId="164" fontId="38" fillId="0" borderId="0" xfId="0" applyNumberFormat="1" applyFont="1" applyBorder="1" applyAlignment="1">
      <alignment horizontal="center"/>
    </xf>
    <xf numFmtId="164" fontId="6" fillId="0" borderId="0" xfId="0" applyNumberFormat="1" applyFont="1" applyBorder="1" applyAlignment="1">
      <alignment horizontal="center"/>
    </xf>
    <xf numFmtId="49" fontId="6" fillId="0" borderId="0" xfId="0" applyNumberFormat="1" applyFont="1" applyBorder="1" applyAlignment="1">
      <alignment horizontal="center"/>
    </xf>
    <xf numFmtId="0" fontId="38" fillId="0" borderId="0" xfId="0" applyFont="1" applyBorder="1"/>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center"/>
    </xf>
    <xf numFmtId="0" fontId="2" fillId="0" borderId="0" xfId="0" applyFont="1"/>
    <xf numFmtId="164" fontId="0" fillId="0" borderId="0" xfId="0" applyNumberFormat="1"/>
    <xf numFmtId="0" fontId="35" fillId="0" borderId="0" xfId="0" applyFont="1"/>
    <xf numFmtId="0" fontId="0" fillId="0" borderId="0" xfId="0" applyAlignment="1"/>
    <xf numFmtId="9" fontId="6" fillId="0" borderId="0" xfId="150" applyFont="1" applyBorder="1" applyAlignment="1">
      <alignment horizontal="center"/>
    </xf>
    <xf numFmtId="0" fontId="0" fillId="0" borderId="0" xfId="0" applyFont="1" applyAlignment="1">
      <alignment horizontal="left"/>
    </xf>
    <xf numFmtId="0" fontId="0" fillId="0" borderId="0" xfId="0" applyFont="1" applyAlignment="1">
      <alignment horizontal="left" indent="1"/>
    </xf>
    <xf numFmtId="0" fontId="6" fillId="0" borderId="0" xfId="63"/>
    <xf numFmtId="0" fontId="3" fillId="0" borderId="0" xfId="63" applyFont="1" applyAlignment="1">
      <alignment horizontal="center"/>
    </xf>
    <xf numFmtId="0" fontId="4" fillId="0" borderId="0" xfId="63" applyFont="1" applyAlignment="1">
      <alignment horizontal="center"/>
    </xf>
    <xf numFmtId="164" fontId="6" fillId="0" borderId="0" xfId="63" applyNumberFormat="1" applyFill="1"/>
    <xf numFmtId="0" fontId="4" fillId="0" borderId="0" xfId="63" quotePrefix="1" applyFont="1" applyAlignment="1">
      <alignment horizontal="center"/>
    </xf>
    <xf numFmtId="164" fontId="6" fillId="2" borderId="0" xfId="63" applyNumberFormat="1" applyFill="1"/>
    <xf numFmtId="164" fontId="6" fillId="0" borderId="0" xfId="149" applyNumberFormat="1" applyFont="1" applyBorder="1" applyAlignment="1">
      <alignment horizontal="center"/>
    </xf>
    <xf numFmtId="0" fontId="6" fillId="0" borderId="0" xfId="0" applyFont="1" applyBorder="1"/>
    <xf numFmtId="0" fontId="6" fillId="0" borderId="0" xfId="0" applyFont="1" applyBorder="1" applyAlignment="1">
      <alignment horizontal="left"/>
    </xf>
    <xf numFmtId="49" fontId="4" fillId="0" borderId="0" xfId="0" applyNumberFormat="1" applyFont="1" applyBorder="1" applyAlignment="1">
      <alignment horizontal="center" wrapText="1"/>
    </xf>
    <xf numFmtId="0" fontId="4" fillId="0" borderId="0" xfId="0" applyFont="1" applyBorder="1" applyAlignment="1">
      <alignment horizontal="center" wrapText="1"/>
    </xf>
    <xf numFmtId="0" fontId="36" fillId="0" borderId="0" xfId="0" applyFont="1" applyBorder="1" applyAlignment="1">
      <alignment wrapText="1"/>
    </xf>
    <xf numFmtId="0" fontId="6" fillId="0" borderId="0" xfId="63"/>
    <xf numFmtId="0" fontId="3" fillId="0" borderId="0" xfId="63" applyFont="1" applyAlignment="1">
      <alignment horizontal="center"/>
    </xf>
    <xf numFmtId="0" fontId="4" fillId="0" borderId="0" xfId="63" applyFont="1" applyAlignment="1">
      <alignment horizontal="center"/>
    </xf>
    <xf numFmtId="164" fontId="6" fillId="0" borderId="0" xfId="63" applyNumberFormat="1"/>
    <xf numFmtId="0" fontId="6" fillId="0" borderId="0" xfId="63" applyFont="1"/>
    <xf numFmtId="0" fontId="4" fillId="0" borderId="0" xfId="63" applyFont="1"/>
    <xf numFmtId="0" fontId="6" fillId="0" borderId="0" xfId="63" applyFont="1" applyAlignment="1">
      <alignment horizontal="right"/>
    </xf>
    <xf numFmtId="164" fontId="6" fillId="2" borderId="0" xfId="63" applyNumberFormat="1" applyFill="1"/>
    <xf numFmtId="164" fontId="33" fillId="2" borderId="0" xfId="63" applyNumberFormat="1" applyFont="1" applyFill="1"/>
    <xf numFmtId="0" fontId="0" fillId="0" borderId="0" xfId="0" applyAlignment="1">
      <alignment horizontal="center" vertical="top"/>
    </xf>
    <xf numFmtId="164" fontId="0" fillId="0" borderId="0" xfId="0" applyNumberFormat="1" applyAlignment="1">
      <alignment vertical="top"/>
    </xf>
    <xf numFmtId="0" fontId="0" fillId="0" borderId="0" xfId="0" applyAlignment="1">
      <alignment horizontal="left" vertical="top"/>
    </xf>
    <xf numFmtId="0" fontId="7" fillId="0" borderId="0" xfId="63" applyFont="1" applyAlignment="1">
      <alignment wrapText="1"/>
    </xf>
    <xf numFmtId="0" fontId="6" fillId="0" borderId="0" xfId="112" applyAlignment="1">
      <alignment wrapText="1"/>
    </xf>
    <xf numFmtId="164" fontId="0" fillId="0" borderId="0" xfId="0" applyNumberFormat="1" applyFont="1" applyAlignment="1">
      <alignment vertical="top"/>
    </xf>
    <xf numFmtId="0" fontId="6" fillId="0" borderId="0" xfId="112" applyFill="1" applyAlignment="1">
      <alignment wrapText="1"/>
    </xf>
    <xf numFmtId="0" fontId="1" fillId="0" borderId="0" xfId="0" applyFont="1" applyAlignment="1">
      <alignment horizontal="right"/>
    </xf>
    <xf numFmtId="0" fontId="0" fillId="0" borderId="0" xfId="0" applyAlignment="1">
      <alignment horizontal="left" vertical="top" wrapText="1"/>
    </xf>
    <xf numFmtId="0" fontId="0" fillId="0" borderId="0" xfId="0" applyAlignment="1">
      <alignment wrapText="1"/>
    </xf>
    <xf numFmtId="0" fontId="0" fillId="0" borderId="0" xfId="0" applyAlignment="1">
      <alignment vertical="top" wrapText="1"/>
    </xf>
    <xf numFmtId="0" fontId="0" fillId="0" borderId="0" xfId="0" applyFill="1" applyAlignment="1">
      <alignment horizontal="center"/>
    </xf>
    <xf numFmtId="5" fontId="0" fillId="0" borderId="0" xfId="0" applyNumberFormat="1" applyFont="1"/>
  </cellXfs>
  <cellStyles count="170">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 20%" xfId="21"/>
    <cellStyle name="Accent1 - 40%" xfId="22"/>
    <cellStyle name="Accent1 - 60%" xfId="23"/>
    <cellStyle name="Accent1 2" xfId="20"/>
    <cellStyle name="Accent2 - 20%" xfId="25"/>
    <cellStyle name="Accent2 - 40%" xfId="26"/>
    <cellStyle name="Accent2 - 60%" xfId="27"/>
    <cellStyle name="Accent2 2" xfId="24"/>
    <cellStyle name="Accent3 - 20%" xfId="29"/>
    <cellStyle name="Accent3 - 40%" xfId="30"/>
    <cellStyle name="Accent3 - 60%" xfId="31"/>
    <cellStyle name="Accent3 2" xfId="28"/>
    <cellStyle name="Accent4 - 20%" xfId="33"/>
    <cellStyle name="Accent4 - 40%" xfId="34"/>
    <cellStyle name="Accent4 - 60%" xfId="35"/>
    <cellStyle name="Accent4 2" xfId="32"/>
    <cellStyle name="Accent5 - 20%" xfId="37"/>
    <cellStyle name="Accent5 - 40%" xfId="38"/>
    <cellStyle name="Accent5 - 60%" xfId="39"/>
    <cellStyle name="Accent5 2" xfId="36"/>
    <cellStyle name="Accent6 - 20%" xfId="41"/>
    <cellStyle name="Accent6 - 40%" xfId="42"/>
    <cellStyle name="Accent6 - 60%" xfId="43"/>
    <cellStyle name="Accent6 2" xfId="40"/>
    <cellStyle name="Bad 2" xfId="44"/>
    <cellStyle name="Calculation 2" xfId="45"/>
    <cellStyle name="Check Cell 2" xfId="46"/>
    <cellStyle name="Comma 2" xfId="48"/>
    <cellStyle name="Comma 2 2" xfId="115"/>
    <cellStyle name="Comma 2 2 2" xfId="137"/>
    <cellStyle name="Comma 2 3" xfId="136"/>
    <cellStyle name="Comma 2 4" xfId="124"/>
    <cellStyle name="Comma 2 5" xfId="114"/>
    <cellStyle name="Comma 3" xfId="47"/>
    <cellStyle name="Comma 3 2" xfId="138"/>
    <cellStyle name="Comma 4" xfId="135"/>
    <cellStyle name="Comma 5" xfId="113"/>
    <cellStyle name="Currency" xfId="149" builtinId="4"/>
    <cellStyle name="Currency 2" xfId="50"/>
    <cellStyle name="Currency 2 2" xfId="139"/>
    <cellStyle name="Currency 2 3" xfId="165"/>
    <cellStyle name="Currency 3" xfId="49"/>
    <cellStyle name="Currency 3 2" xfId="164"/>
    <cellStyle name="Currency 4" xfId="116"/>
    <cellStyle name="Emphasis 1" xfId="51"/>
    <cellStyle name="Emphasis 2" xfId="52"/>
    <cellStyle name="Emphasis 3" xfId="53"/>
    <cellStyle name="Explanatory Text 2" xfId="54"/>
    <cellStyle name="Good 2" xfId="55"/>
    <cellStyle name="Heading 1 2" xfId="56"/>
    <cellStyle name="Heading 2 2" xfId="57"/>
    <cellStyle name="Heading 3 2" xfId="58"/>
    <cellStyle name="Heading 4 2" xfId="59"/>
    <cellStyle name="Input 2" xfId="60"/>
    <cellStyle name="Linked Cell 2" xfId="61"/>
    <cellStyle name="Neutral 2" xfId="62"/>
    <cellStyle name="Normal" xfId="0" builtinId="0"/>
    <cellStyle name="Normal 2" xfId="63"/>
    <cellStyle name="Normal 2 2" xfId="117"/>
    <cellStyle name="Normal 2 2 2" xfId="141"/>
    <cellStyle name="Normal 2 3" xfId="118"/>
    <cellStyle name="Normal 2 3 2" xfId="142"/>
    <cellStyle name="Normal 2 4" xfId="119"/>
    <cellStyle name="Normal 2 4 2" xfId="143"/>
    <cellStyle name="Normal 2 5" xfId="140"/>
    <cellStyle name="Normal 2 6" xfId="123"/>
    <cellStyle name="Normal 2 6 2" xfId="163"/>
    <cellStyle name="Normal 2 6 2 2" xfId="158"/>
    <cellStyle name="Normal 2 6 2 3" xfId="153"/>
    <cellStyle name="Normal 2 6 3" xfId="161"/>
    <cellStyle name="Normal 2 6 4" xfId="155"/>
    <cellStyle name="Normal 2 6 5" xfId="169"/>
    <cellStyle name="Normal 3" xfId="112"/>
    <cellStyle name="Normal 3 2" xfId="120"/>
    <cellStyle name="Normal 3 2 2" xfId="144"/>
    <cellStyle name="Normal 4" xfId="1"/>
    <cellStyle name="Normal 4 2" xfId="145"/>
    <cellStyle name="Normal 4 3" xfId="166"/>
    <cellStyle name="Normal 5" xfId="134"/>
    <cellStyle name="Normal 5 2" xfId="148"/>
    <cellStyle name="Normal 6" xfId="122"/>
    <cellStyle name="Normal 6 2" xfId="160"/>
    <cellStyle name="Normal 6 2 2" xfId="159"/>
    <cellStyle name="Normal 6 2 3" xfId="154"/>
    <cellStyle name="Normal 6 3" xfId="162"/>
    <cellStyle name="Normal 6 4" xfId="157"/>
    <cellStyle name="Normal 6 5" xfId="168"/>
    <cellStyle name="Normal 7" xfId="156"/>
    <cellStyle name="Normal 8" xfId="152"/>
    <cellStyle name="Normal 9" xfId="151"/>
    <cellStyle name="Note 2" xfId="64"/>
    <cellStyle name="Output 2" xfId="65"/>
    <cellStyle name="Percent" xfId="150" builtinId="5"/>
    <cellStyle name="Percent 2" xfId="67"/>
    <cellStyle name="Percent 2 2" xfId="121"/>
    <cellStyle name="Percent 2 3" xfId="167"/>
    <cellStyle name="Percent 3" xfId="66"/>
    <cellStyle name="Percent 3 2" xfId="147"/>
    <cellStyle name="Percent 4" xfId="146"/>
    <cellStyle name="SAPBEXaggData" xfId="68"/>
    <cellStyle name="SAPBEXaggDataEmph" xfId="69"/>
    <cellStyle name="SAPBEXaggItem" xfId="70"/>
    <cellStyle name="SAPBEXaggItemX" xfId="71"/>
    <cellStyle name="SAPBEXchaText" xfId="72"/>
    <cellStyle name="SAPBEXexcBad7" xfId="73"/>
    <cellStyle name="SAPBEXexcBad8" xfId="74"/>
    <cellStyle name="SAPBEXexcBad9" xfId="75"/>
    <cellStyle name="SAPBEXexcCritical4" xfId="76"/>
    <cellStyle name="SAPBEXexcCritical5" xfId="77"/>
    <cellStyle name="SAPBEXexcCritical6" xfId="78"/>
    <cellStyle name="SAPBEXexcGood1" xfId="79"/>
    <cellStyle name="SAPBEXexcGood2" xfId="80"/>
    <cellStyle name="SAPBEXexcGood3" xfId="81"/>
    <cellStyle name="SAPBEXfilterDrill" xfId="82"/>
    <cellStyle name="SAPBEXfilterItem" xfId="83"/>
    <cellStyle name="SAPBEXfilterText" xfId="84"/>
    <cellStyle name="SAPBEXformats" xfId="85"/>
    <cellStyle name="SAPBEXheaderItem" xfId="86"/>
    <cellStyle name="SAPBEXheaderText" xfId="87"/>
    <cellStyle name="SAPBEXHLevel0" xfId="88"/>
    <cellStyle name="SAPBEXHLevel0 2" xfId="125"/>
    <cellStyle name="SAPBEXHLevel0X" xfId="89"/>
    <cellStyle name="SAPBEXHLevel0X 2" xfId="126"/>
    <cellStyle name="SAPBEXHLevel1" xfId="90"/>
    <cellStyle name="SAPBEXHLevel1 2" xfId="127"/>
    <cellStyle name="SAPBEXHLevel1X" xfId="91"/>
    <cellStyle name="SAPBEXHLevel1X 2" xfId="128"/>
    <cellStyle name="SAPBEXHLevel2" xfId="92"/>
    <cellStyle name="SAPBEXHLevel2 2" xfId="129"/>
    <cellStyle name="SAPBEXHLevel2X" xfId="93"/>
    <cellStyle name="SAPBEXHLevel2X 2" xfId="130"/>
    <cellStyle name="SAPBEXHLevel3" xfId="94"/>
    <cellStyle name="SAPBEXHLevel3 2" xfId="131"/>
    <cellStyle name="SAPBEXHLevel3X" xfId="95"/>
    <cellStyle name="SAPBEXHLevel3X 2" xfId="132"/>
    <cellStyle name="SAPBEXinputData" xfId="96"/>
    <cellStyle name="SAPBEXinputData 2" xfId="133"/>
    <cellStyle name="SAPBEXItemHeader" xfId="97"/>
    <cellStyle name="SAPBEXresData" xfId="98"/>
    <cellStyle name="SAPBEXresDataEmph" xfId="99"/>
    <cellStyle name="SAPBEXresItem" xfId="100"/>
    <cellStyle name="SAPBEXresItemX" xfId="101"/>
    <cellStyle name="SAPBEXstdData" xfId="102"/>
    <cellStyle name="SAPBEXstdDataEmph" xfId="103"/>
    <cellStyle name="SAPBEXstdItem" xfId="104"/>
    <cellStyle name="SAPBEXstdItemX" xfId="105"/>
    <cellStyle name="SAPBEXtitle" xfId="106"/>
    <cellStyle name="SAPBEXundefined" xfId="107"/>
    <cellStyle name="Sheet Title" xfId="108"/>
    <cellStyle name="Title 2" xfId="109"/>
    <cellStyle name="Total 2" xfId="110"/>
    <cellStyle name="Warning Text 2" xfId="1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abSelected="1" zoomScaleNormal="100" workbookViewId="0"/>
  </sheetViews>
  <sheetFormatPr defaultRowHeight="15" x14ac:dyDescent="0.25"/>
  <cols>
    <col min="1" max="1" width="3.7109375" customWidth="1"/>
    <col min="2" max="2" width="4.7109375" style="3" customWidth="1"/>
    <col min="4" max="4" width="15.7109375" customWidth="1"/>
    <col min="5" max="5" width="6.7109375" customWidth="1"/>
    <col min="6" max="6" width="16.140625" customWidth="1"/>
  </cols>
  <sheetData>
    <row r="1" spans="1:10" x14ac:dyDescent="0.25">
      <c r="A1" s="1" t="s">
        <v>23</v>
      </c>
      <c r="B1" s="1"/>
      <c r="C1" s="6"/>
      <c r="D1" s="6"/>
      <c r="E1" s="6"/>
      <c r="F1" s="6"/>
      <c r="G1" s="6"/>
      <c r="H1" s="6"/>
      <c r="I1" s="6"/>
      <c r="J1" s="6"/>
    </row>
    <row r="2" spans="1:10" x14ac:dyDescent="0.25">
      <c r="A2" s="6"/>
      <c r="B2" s="6"/>
      <c r="C2" s="6"/>
      <c r="D2" s="6"/>
      <c r="E2" s="6"/>
      <c r="F2" s="6"/>
      <c r="G2" s="6"/>
      <c r="H2" s="6"/>
      <c r="I2" s="6"/>
      <c r="J2" s="6"/>
    </row>
    <row r="3" spans="1:10" x14ac:dyDescent="0.25">
      <c r="A3" s="1" t="s">
        <v>3</v>
      </c>
      <c r="B3" s="1"/>
      <c r="C3" s="6"/>
      <c r="D3" s="6"/>
      <c r="E3" s="6"/>
      <c r="F3" s="6"/>
      <c r="G3" s="6"/>
      <c r="H3" s="6"/>
      <c r="I3" s="6"/>
      <c r="J3" s="6"/>
    </row>
    <row r="4" spans="1:10" x14ac:dyDescent="0.25">
      <c r="A4" s="6"/>
      <c r="B4" s="6"/>
      <c r="C4" s="6"/>
      <c r="D4" s="6"/>
      <c r="E4" s="6"/>
      <c r="F4" s="6"/>
      <c r="G4" s="6"/>
      <c r="H4" s="6"/>
      <c r="I4" s="6"/>
      <c r="J4" s="6"/>
    </row>
    <row r="5" spans="1:10" x14ac:dyDescent="0.25">
      <c r="A5" s="6"/>
      <c r="B5" s="6"/>
      <c r="C5" s="6"/>
      <c r="D5" s="2" t="s">
        <v>1</v>
      </c>
      <c r="E5" s="6"/>
      <c r="F5" s="6"/>
      <c r="G5" s="6"/>
      <c r="H5" s="6"/>
      <c r="I5" s="6"/>
      <c r="J5" s="6"/>
    </row>
    <row r="6" spans="1:10" x14ac:dyDescent="0.25">
      <c r="A6" s="6"/>
      <c r="B6" s="13" t="s">
        <v>11</v>
      </c>
      <c r="C6" s="2" t="s">
        <v>0</v>
      </c>
      <c r="D6" s="2" t="s">
        <v>2</v>
      </c>
      <c r="E6" s="6"/>
      <c r="F6" s="43" t="s">
        <v>26</v>
      </c>
      <c r="G6" s="6"/>
      <c r="H6" s="6"/>
      <c r="I6" s="6"/>
      <c r="J6" s="6"/>
    </row>
    <row r="7" spans="1:10" x14ac:dyDescent="0.25">
      <c r="A7" s="6"/>
      <c r="B7" s="14" t="s">
        <v>14</v>
      </c>
      <c r="C7" s="7">
        <v>920</v>
      </c>
      <c r="D7" s="83">
        <v>1647483.6009192574</v>
      </c>
      <c r="E7" s="6"/>
      <c r="F7" s="6" t="s">
        <v>121</v>
      </c>
      <c r="G7" s="6"/>
      <c r="H7" s="6"/>
      <c r="I7" s="6"/>
      <c r="J7" s="6"/>
    </row>
    <row r="8" spans="1:10" x14ac:dyDescent="0.25">
      <c r="A8" s="6"/>
      <c r="B8" s="14" t="s">
        <v>15</v>
      </c>
      <c r="C8" s="7">
        <v>921</v>
      </c>
      <c r="D8" s="83">
        <v>736420.4890807434</v>
      </c>
      <c r="E8" s="6"/>
      <c r="F8" s="6" t="s">
        <v>121</v>
      </c>
      <c r="G8" s="6"/>
      <c r="H8" s="6"/>
      <c r="I8" s="6"/>
      <c r="J8" s="6"/>
    </row>
    <row r="9" spans="1:10" x14ac:dyDescent="0.25">
      <c r="A9" s="6"/>
      <c r="B9" s="14" t="s">
        <v>16</v>
      </c>
      <c r="C9" s="7">
        <v>926</v>
      </c>
      <c r="D9" s="83">
        <v>2002145.4100000001</v>
      </c>
      <c r="E9" s="6"/>
      <c r="F9" s="6" t="s">
        <v>121</v>
      </c>
      <c r="G9" s="6"/>
      <c r="H9" s="6"/>
      <c r="I9" s="6"/>
      <c r="J9" s="6"/>
    </row>
    <row r="10" spans="1:10" x14ac:dyDescent="0.25">
      <c r="A10" s="6"/>
      <c r="B10" s="14" t="s">
        <v>17</v>
      </c>
      <c r="C10" s="7">
        <v>930.2</v>
      </c>
      <c r="D10" s="83">
        <v>797656.37000000011</v>
      </c>
      <c r="E10" s="6"/>
      <c r="F10" s="6" t="s">
        <v>121</v>
      </c>
      <c r="G10" s="6"/>
      <c r="H10" s="6"/>
      <c r="I10" s="6"/>
      <c r="J10" s="6"/>
    </row>
    <row r="11" spans="1:10" x14ac:dyDescent="0.25">
      <c r="A11" s="6"/>
      <c r="B11" s="6"/>
      <c r="C11" s="6"/>
      <c r="D11" s="6"/>
      <c r="E11" s="6"/>
      <c r="F11" s="6"/>
      <c r="G11" s="6"/>
      <c r="H11" s="6"/>
      <c r="I11" s="6"/>
      <c r="J11" s="6"/>
    </row>
    <row r="12" spans="1:10" s="3" customFormat="1" x14ac:dyDescent="0.25">
      <c r="A12" s="1" t="s">
        <v>122</v>
      </c>
      <c r="B12" s="1"/>
      <c r="C12" s="6"/>
      <c r="D12" s="6"/>
      <c r="E12" s="6"/>
      <c r="F12" s="6"/>
      <c r="G12" s="6"/>
      <c r="H12" s="6"/>
      <c r="I12" s="6"/>
      <c r="J12" s="6"/>
    </row>
    <row r="13" spans="1:10" s="39" customFormat="1" x14ac:dyDescent="0.25">
      <c r="A13" s="40"/>
      <c r="B13" s="40"/>
      <c r="C13" s="6"/>
      <c r="D13" s="6"/>
      <c r="E13" s="6"/>
      <c r="F13" s="6"/>
      <c r="G13" s="6"/>
      <c r="H13" s="6"/>
      <c r="I13" s="6"/>
      <c r="J13" s="6"/>
    </row>
    <row r="14" spans="1:10" s="39" customFormat="1" x14ac:dyDescent="0.25">
      <c r="A14" s="40"/>
      <c r="B14" s="6" t="s">
        <v>127</v>
      </c>
      <c r="C14" s="6"/>
      <c r="D14" s="6"/>
      <c r="E14" s="6"/>
      <c r="F14" s="6"/>
      <c r="G14" s="6"/>
      <c r="H14" s="6"/>
      <c r="I14" s="6"/>
      <c r="J14" s="6"/>
    </row>
    <row r="15" spans="1:10" s="39" customFormat="1" x14ac:dyDescent="0.25">
      <c r="A15" s="40"/>
      <c r="B15" s="6" t="s">
        <v>126</v>
      </c>
      <c r="C15" s="6"/>
      <c r="D15" s="6"/>
      <c r="E15" s="6"/>
      <c r="F15" s="6"/>
      <c r="G15" s="6"/>
      <c r="H15" s="6"/>
      <c r="I15" s="6"/>
      <c r="J15" s="6"/>
    </row>
    <row r="16" spans="1:10" s="3" customFormat="1" x14ac:dyDescent="0.25">
      <c r="A16" s="6"/>
      <c r="B16" s="6"/>
      <c r="C16" s="6"/>
      <c r="D16" s="6"/>
      <c r="E16" s="6"/>
      <c r="F16" s="6"/>
      <c r="G16" s="6"/>
      <c r="H16" s="6"/>
      <c r="I16" s="6"/>
      <c r="J16" s="6"/>
    </row>
    <row r="17" spans="1:11" s="3" customFormat="1" x14ac:dyDescent="0.25">
      <c r="A17" s="6"/>
      <c r="B17" s="6"/>
      <c r="C17" s="6"/>
      <c r="D17" s="2" t="s">
        <v>13</v>
      </c>
      <c r="E17" s="6"/>
      <c r="F17" s="6"/>
      <c r="G17" s="6"/>
      <c r="H17" s="6"/>
      <c r="I17" s="6"/>
      <c r="J17" s="6"/>
      <c r="K17" s="1"/>
    </row>
    <row r="18" spans="1:11" s="3" customFormat="1" x14ac:dyDescent="0.25">
      <c r="A18" s="6"/>
      <c r="B18" s="13" t="s">
        <v>11</v>
      </c>
      <c r="C18" s="2" t="s">
        <v>0</v>
      </c>
      <c r="D18" s="2" t="s">
        <v>7</v>
      </c>
      <c r="E18" s="6"/>
      <c r="F18" s="4" t="s">
        <v>24</v>
      </c>
      <c r="G18" s="6"/>
      <c r="H18" s="6"/>
      <c r="I18" s="6"/>
      <c r="J18" s="6"/>
      <c r="K18" s="1"/>
    </row>
    <row r="19" spans="1:11" s="39" customFormat="1" x14ac:dyDescent="0.25">
      <c r="A19" s="9"/>
      <c r="B19" s="42" t="s">
        <v>18</v>
      </c>
      <c r="C19" s="10">
        <v>920</v>
      </c>
      <c r="D19" s="11">
        <v>1688651</v>
      </c>
      <c r="E19" s="9"/>
      <c r="F19" s="5" t="s">
        <v>128</v>
      </c>
      <c r="G19" s="9"/>
      <c r="H19" s="9"/>
      <c r="I19" s="9"/>
      <c r="J19" s="9"/>
      <c r="K19" s="5"/>
    </row>
    <row r="20" spans="1:11" s="39" customFormat="1" x14ac:dyDescent="0.25">
      <c r="A20" s="9"/>
      <c r="B20" s="15" t="s">
        <v>19</v>
      </c>
      <c r="C20" s="10">
        <v>920</v>
      </c>
      <c r="D20" s="11">
        <v>1641580</v>
      </c>
      <c r="E20" s="9"/>
      <c r="F20" s="9" t="s">
        <v>129</v>
      </c>
      <c r="G20" s="9"/>
      <c r="H20" s="9"/>
      <c r="I20" s="9"/>
      <c r="J20" s="9"/>
      <c r="K20" s="5"/>
    </row>
    <row r="21" spans="1:11" s="39" customFormat="1" x14ac:dyDescent="0.25">
      <c r="A21" s="9"/>
      <c r="B21" s="15" t="s">
        <v>20</v>
      </c>
      <c r="C21" s="10">
        <v>920</v>
      </c>
      <c r="D21" s="11">
        <v>3738476</v>
      </c>
      <c r="E21" s="9"/>
      <c r="F21" s="9" t="s">
        <v>130</v>
      </c>
      <c r="G21" s="9"/>
      <c r="H21" s="9"/>
      <c r="I21" s="9"/>
      <c r="J21" s="9"/>
      <c r="K21" s="5"/>
    </row>
    <row r="22" spans="1:11" s="39" customFormat="1" x14ac:dyDescent="0.25">
      <c r="A22" s="9"/>
      <c r="B22" s="15" t="s">
        <v>135</v>
      </c>
      <c r="C22" s="10">
        <v>921</v>
      </c>
      <c r="D22" s="11">
        <v>7397</v>
      </c>
      <c r="E22" s="9"/>
      <c r="F22" s="9" t="s">
        <v>134</v>
      </c>
      <c r="G22" s="9"/>
      <c r="H22" s="9"/>
      <c r="I22" s="9"/>
      <c r="J22" s="9"/>
      <c r="K22" s="5"/>
    </row>
    <row r="23" spans="1:11" s="39" customFormat="1" x14ac:dyDescent="0.25">
      <c r="A23" s="9"/>
      <c r="B23" s="15" t="s">
        <v>136</v>
      </c>
      <c r="C23" s="10">
        <v>923</v>
      </c>
      <c r="D23" s="11">
        <v>12992753</v>
      </c>
      <c r="E23" s="9"/>
      <c r="F23" s="9" t="s">
        <v>125</v>
      </c>
      <c r="G23" s="9"/>
      <c r="H23" s="9"/>
      <c r="I23" s="9"/>
      <c r="J23" s="9"/>
      <c r="K23" s="5"/>
    </row>
    <row r="24" spans="1:11" s="39" customFormat="1" x14ac:dyDescent="0.25">
      <c r="A24" s="9"/>
      <c r="B24" s="15" t="s">
        <v>137</v>
      </c>
      <c r="C24" s="10">
        <v>923</v>
      </c>
      <c r="D24" s="11">
        <v>925874</v>
      </c>
      <c r="E24" s="9"/>
      <c r="F24" s="5" t="s">
        <v>128</v>
      </c>
      <c r="G24" s="9"/>
      <c r="H24" s="9"/>
      <c r="I24" s="9"/>
      <c r="J24" s="9"/>
      <c r="K24" s="5"/>
    </row>
    <row r="25" spans="1:11" s="39" customFormat="1" x14ac:dyDescent="0.25">
      <c r="A25" s="9"/>
      <c r="B25" s="15" t="s">
        <v>138</v>
      </c>
      <c r="C25" s="10">
        <v>923</v>
      </c>
      <c r="D25" s="11">
        <v>983556</v>
      </c>
      <c r="E25" s="9"/>
      <c r="F25" s="9" t="s">
        <v>129</v>
      </c>
      <c r="G25" s="9"/>
      <c r="H25" s="9"/>
      <c r="I25" s="9"/>
      <c r="J25" s="9"/>
      <c r="K25" s="5"/>
    </row>
    <row r="26" spans="1:11" s="39" customFormat="1" x14ac:dyDescent="0.25">
      <c r="A26" s="9"/>
      <c r="B26" s="15" t="s">
        <v>139</v>
      </c>
      <c r="C26" s="10">
        <v>923</v>
      </c>
      <c r="D26" s="11">
        <v>28726</v>
      </c>
      <c r="E26" s="9"/>
      <c r="F26" s="9" t="s">
        <v>148</v>
      </c>
      <c r="G26" s="9"/>
      <c r="H26" s="9"/>
      <c r="I26" s="9"/>
      <c r="J26" s="9"/>
      <c r="K26" s="5"/>
    </row>
    <row r="27" spans="1:11" s="39" customFormat="1" x14ac:dyDescent="0.25">
      <c r="A27" s="9"/>
      <c r="B27" s="15" t="s">
        <v>140</v>
      </c>
      <c r="C27" s="10">
        <v>928</v>
      </c>
      <c r="D27" s="11">
        <v>4873422</v>
      </c>
      <c r="E27" s="9"/>
      <c r="F27" s="9" t="s">
        <v>131</v>
      </c>
      <c r="G27" s="9"/>
      <c r="H27" s="9"/>
      <c r="I27" s="9"/>
      <c r="J27" s="9"/>
      <c r="K27" s="5"/>
    </row>
    <row r="28" spans="1:11" s="39" customFormat="1" x14ac:dyDescent="0.25">
      <c r="A28" s="9"/>
      <c r="B28" s="15" t="s">
        <v>141</v>
      </c>
      <c r="C28" s="10">
        <v>928</v>
      </c>
      <c r="D28" s="11">
        <v>6711588</v>
      </c>
      <c r="E28" s="9"/>
      <c r="F28" s="9" t="s">
        <v>132</v>
      </c>
      <c r="G28" s="9"/>
      <c r="H28" s="9"/>
      <c r="I28" s="9"/>
      <c r="J28" s="9"/>
      <c r="K28" s="5"/>
    </row>
    <row r="29" spans="1:11" s="39" customFormat="1" x14ac:dyDescent="0.25">
      <c r="A29" s="9"/>
      <c r="B29" s="15" t="s">
        <v>142</v>
      </c>
      <c r="C29" s="10">
        <v>928</v>
      </c>
      <c r="D29" s="11">
        <v>745071</v>
      </c>
      <c r="E29" s="9"/>
      <c r="F29" s="9" t="s">
        <v>133</v>
      </c>
      <c r="G29" s="9"/>
      <c r="H29" s="9"/>
      <c r="I29" s="9"/>
      <c r="J29" s="9"/>
      <c r="K29" s="5"/>
    </row>
    <row r="30" spans="1:11" s="39" customFormat="1" x14ac:dyDescent="0.25">
      <c r="A30" s="9"/>
      <c r="B30" s="15" t="s">
        <v>143</v>
      </c>
      <c r="C30" s="10">
        <v>930.2</v>
      </c>
      <c r="D30" s="11">
        <v>5926564</v>
      </c>
      <c r="E30" s="9"/>
      <c r="F30" s="9" t="s">
        <v>71</v>
      </c>
      <c r="G30" s="9"/>
      <c r="H30" s="9"/>
      <c r="I30" s="9"/>
      <c r="J30" s="9"/>
      <c r="K30" s="5"/>
    </row>
    <row r="31" spans="1:11" s="39" customFormat="1" x14ac:dyDescent="0.25">
      <c r="A31" s="9"/>
      <c r="B31" s="15" t="s">
        <v>144</v>
      </c>
      <c r="C31" s="82">
        <v>930.2</v>
      </c>
      <c r="D31" s="11">
        <v>2144094</v>
      </c>
      <c r="E31" s="9"/>
      <c r="F31" s="9" t="s">
        <v>124</v>
      </c>
      <c r="G31" s="9"/>
      <c r="H31" s="6"/>
      <c r="I31" s="9"/>
      <c r="J31" s="9"/>
      <c r="K31" s="5"/>
    </row>
    <row r="32" spans="1:11" s="39" customFormat="1" x14ac:dyDescent="0.25">
      <c r="A32" s="9"/>
      <c r="B32" s="15" t="s">
        <v>145</v>
      </c>
      <c r="C32" s="10">
        <v>930.2</v>
      </c>
      <c r="D32" s="11">
        <v>507103</v>
      </c>
      <c r="E32" s="9"/>
      <c r="F32" s="5" t="s">
        <v>128</v>
      </c>
      <c r="G32" s="9"/>
      <c r="H32" s="9"/>
      <c r="I32" s="9"/>
      <c r="J32" s="9"/>
      <c r="K32" s="5"/>
    </row>
    <row r="33" spans="1:11" s="39" customFormat="1" x14ac:dyDescent="0.25">
      <c r="A33" s="9"/>
      <c r="B33" s="15" t="s">
        <v>149</v>
      </c>
      <c r="C33" s="10">
        <v>930.2</v>
      </c>
      <c r="D33" s="11">
        <v>3409403</v>
      </c>
      <c r="E33" s="9"/>
      <c r="F33" s="5" t="s">
        <v>151</v>
      </c>
      <c r="G33" s="9"/>
      <c r="H33" s="9"/>
      <c r="I33" s="9"/>
      <c r="J33" s="9"/>
      <c r="K33" s="5"/>
    </row>
    <row r="34" spans="1:11" x14ac:dyDescent="0.25">
      <c r="A34" s="6"/>
      <c r="B34" s="6"/>
      <c r="C34" s="6"/>
      <c r="D34" s="6"/>
      <c r="E34" s="6"/>
      <c r="F34" s="6"/>
      <c r="G34" s="6"/>
      <c r="H34" s="6"/>
      <c r="I34" s="6"/>
      <c r="J34" s="6"/>
    </row>
    <row r="35" spans="1:11" x14ac:dyDescent="0.25">
      <c r="A35" s="1" t="s">
        <v>123</v>
      </c>
      <c r="B35" s="1"/>
      <c r="C35" s="6"/>
      <c r="D35" s="6"/>
      <c r="E35" s="6"/>
      <c r="F35" s="6"/>
      <c r="G35" s="6"/>
      <c r="H35" s="6"/>
      <c r="I35" s="6"/>
      <c r="J35" s="6"/>
    </row>
    <row r="36" spans="1:11" x14ac:dyDescent="0.25">
      <c r="A36" s="6"/>
      <c r="B36" s="8" t="s">
        <v>22</v>
      </c>
      <c r="C36" s="6"/>
      <c r="D36" s="6"/>
      <c r="E36" s="6"/>
      <c r="F36" s="6"/>
      <c r="G36" s="6"/>
      <c r="H36" s="6"/>
      <c r="I36" s="6"/>
      <c r="J36" s="6"/>
    </row>
    <row r="37" spans="1:11" x14ac:dyDescent="0.25">
      <c r="A37" s="6"/>
      <c r="B37" s="6"/>
      <c r="C37" s="16"/>
      <c r="D37" s="6"/>
      <c r="E37" s="6"/>
      <c r="F37" s="17" t="s">
        <v>4</v>
      </c>
      <c r="G37" s="6"/>
      <c r="H37" s="6"/>
      <c r="I37" s="6"/>
      <c r="J37" s="6"/>
    </row>
    <row r="38" spans="1:11" x14ac:dyDescent="0.25">
      <c r="A38" s="6"/>
      <c r="B38" s="6"/>
      <c r="C38" s="6"/>
      <c r="D38" s="6"/>
      <c r="E38" s="6"/>
      <c r="F38" s="18" t="s">
        <v>1</v>
      </c>
      <c r="G38" s="6"/>
      <c r="H38" s="6"/>
      <c r="I38" s="6"/>
      <c r="J38" s="6"/>
    </row>
    <row r="39" spans="1:11" x14ac:dyDescent="0.25">
      <c r="A39" s="6"/>
      <c r="B39" s="6"/>
      <c r="C39" s="6"/>
      <c r="D39" s="6"/>
      <c r="E39" s="6"/>
      <c r="F39" s="18" t="s">
        <v>5</v>
      </c>
      <c r="G39" s="6"/>
      <c r="H39" s="6"/>
      <c r="I39" s="6"/>
      <c r="J39" s="6"/>
    </row>
    <row r="40" spans="1:11" x14ac:dyDescent="0.25">
      <c r="A40" s="6"/>
      <c r="B40" s="6"/>
      <c r="C40" s="6"/>
      <c r="D40" s="2" t="s">
        <v>9</v>
      </c>
      <c r="E40" s="19" t="s">
        <v>6</v>
      </c>
      <c r="F40" s="18" t="s">
        <v>7</v>
      </c>
      <c r="G40" s="6"/>
      <c r="H40" s="4" t="s">
        <v>12</v>
      </c>
      <c r="I40" s="6"/>
      <c r="J40" s="6"/>
    </row>
    <row r="41" spans="1:11" x14ac:dyDescent="0.25">
      <c r="A41" s="6"/>
      <c r="B41" s="6"/>
      <c r="C41" s="6"/>
      <c r="D41" s="18">
        <v>24</v>
      </c>
      <c r="E41" s="7">
        <v>920</v>
      </c>
      <c r="F41" s="12">
        <f>ROUND(D7, 0)+D19+D20+D21</f>
        <v>8716191</v>
      </c>
      <c r="G41" s="6"/>
      <c r="H41" s="6" t="s">
        <v>152</v>
      </c>
      <c r="I41" s="6"/>
      <c r="J41" s="6"/>
    </row>
    <row r="42" spans="1:11" x14ac:dyDescent="0.25">
      <c r="A42" s="6"/>
      <c r="B42" s="6"/>
      <c r="C42" s="6"/>
      <c r="D42" s="18">
        <f>D41+1</f>
        <v>25</v>
      </c>
      <c r="E42" s="7">
        <v>921</v>
      </c>
      <c r="F42" s="12">
        <f>ROUND(D8,0)+ D22</f>
        <v>743817</v>
      </c>
      <c r="G42" s="6"/>
      <c r="H42" s="6" t="s">
        <v>153</v>
      </c>
      <c r="I42" s="6"/>
      <c r="J42" s="6"/>
    </row>
    <row r="43" spans="1:11" x14ac:dyDescent="0.25">
      <c r="A43" s="6"/>
      <c r="B43" s="6"/>
      <c r="C43" s="6"/>
      <c r="D43" s="18">
        <f t="shared" ref="D43:D54" si="0">D42+1</f>
        <v>26</v>
      </c>
      <c r="E43" s="7">
        <v>922</v>
      </c>
      <c r="F43" s="12"/>
      <c r="G43" s="6"/>
      <c r="H43" s="6"/>
      <c r="I43" s="6"/>
      <c r="J43" s="6"/>
    </row>
    <row r="44" spans="1:11" x14ac:dyDescent="0.25">
      <c r="A44" s="6"/>
      <c r="B44" s="6"/>
      <c r="C44" s="6"/>
      <c r="D44" s="18">
        <f t="shared" si="0"/>
        <v>27</v>
      </c>
      <c r="E44" s="7">
        <v>923</v>
      </c>
      <c r="F44" s="12">
        <f>SUM(D23:D26)</f>
        <v>14930909</v>
      </c>
      <c r="G44" s="6"/>
      <c r="H44" s="6" t="s">
        <v>146</v>
      </c>
      <c r="I44" s="6"/>
      <c r="J44" s="6"/>
    </row>
    <row r="45" spans="1:11" x14ac:dyDescent="0.25">
      <c r="A45" s="6"/>
      <c r="B45" s="6"/>
      <c r="C45" s="6"/>
      <c r="D45" s="18">
        <f t="shared" si="0"/>
        <v>28</v>
      </c>
      <c r="E45" s="7">
        <v>924</v>
      </c>
      <c r="F45" s="12"/>
      <c r="G45" s="6"/>
      <c r="H45" s="6"/>
      <c r="I45" s="6"/>
      <c r="J45" s="6"/>
    </row>
    <row r="46" spans="1:11" x14ac:dyDescent="0.25">
      <c r="A46" s="6"/>
      <c r="B46" s="6"/>
      <c r="C46" s="6"/>
      <c r="D46" s="18">
        <f t="shared" si="0"/>
        <v>29</v>
      </c>
      <c r="E46" s="7">
        <v>925</v>
      </c>
      <c r="F46" s="12"/>
      <c r="G46" s="6"/>
      <c r="H46" s="6"/>
      <c r="I46" s="6"/>
      <c r="J46" s="6"/>
    </row>
    <row r="47" spans="1:11" x14ac:dyDescent="0.25">
      <c r="A47" s="6"/>
      <c r="B47" s="6"/>
      <c r="C47" s="6"/>
      <c r="D47" s="18">
        <f t="shared" si="0"/>
        <v>30</v>
      </c>
      <c r="E47" s="7">
        <v>926</v>
      </c>
      <c r="F47" s="12">
        <f>ROUND(D9,0)</f>
        <v>2002145</v>
      </c>
      <c r="G47" s="6"/>
      <c r="H47" s="6" t="s">
        <v>21</v>
      </c>
      <c r="I47" s="6"/>
      <c r="J47" s="6"/>
    </row>
    <row r="48" spans="1:11" x14ac:dyDescent="0.25">
      <c r="A48" s="6"/>
      <c r="B48" s="6"/>
      <c r="C48" s="6"/>
      <c r="D48" s="18">
        <f t="shared" si="0"/>
        <v>31</v>
      </c>
      <c r="E48" s="7">
        <v>927</v>
      </c>
      <c r="F48" s="11"/>
      <c r="G48" s="6"/>
      <c r="H48" s="48" t="s">
        <v>39</v>
      </c>
      <c r="I48" s="6"/>
      <c r="J48" s="6"/>
    </row>
    <row r="49" spans="1:10" x14ac:dyDescent="0.25">
      <c r="A49" s="6"/>
      <c r="B49" s="6"/>
      <c r="C49" s="6"/>
      <c r="D49" s="18">
        <f t="shared" si="0"/>
        <v>32</v>
      </c>
      <c r="E49" s="7">
        <v>928</v>
      </c>
      <c r="F49" s="12">
        <f>D27+D28+D29</f>
        <v>12330081</v>
      </c>
      <c r="G49" s="6"/>
      <c r="H49" s="6" t="s">
        <v>147</v>
      </c>
      <c r="I49" s="6"/>
      <c r="J49" s="6"/>
    </row>
    <row r="50" spans="1:10" x14ac:dyDescent="0.25">
      <c r="A50" s="6"/>
      <c r="B50" s="6"/>
      <c r="C50" s="6"/>
      <c r="D50" s="18">
        <f t="shared" si="0"/>
        <v>33</v>
      </c>
      <c r="E50" s="7">
        <v>929</v>
      </c>
      <c r="F50" s="12"/>
      <c r="G50" s="6"/>
      <c r="H50" s="6"/>
      <c r="I50" s="6"/>
      <c r="J50" s="6"/>
    </row>
    <row r="51" spans="1:10" x14ac:dyDescent="0.25">
      <c r="A51" s="6"/>
      <c r="B51" s="6"/>
      <c r="C51" s="6"/>
      <c r="D51" s="18">
        <f t="shared" si="0"/>
        <v>34</v>
      </c>
      <c r="E51" s="7">
        <v>930.1</v>
      </c>
      <c r="F51" s="12"/>
      <c r="G51" s="6"/>
      <c r="H51" s="6"/>
      <c r="I51" s="6"/>
      <c r="J51" s="6"/>
    </row>
    <row r="52" spans="1:10" x14ac:dyDescent="0.25">
      <c r="A52" s="6"/>
      <c r="B52" s="6"/>
      <c r="C52" s="6"/>
      <c r="D52" s="18">
        <f t="shared" si="0"/>
        <v>35</v>
      </c>
      <c r="E52" s="7">
        <v>930.2</v>
      </c>
      <c r="F52" s="12">
        <f>ROUND(D10,0)+D30+D31+D32+D33</f>
        <v>12784820</v>
      </c>
      <c r="G52" s="6"/>
      <c r="H52" s="6" t="s">
        <v>150</v>
      </c>
      <c r="I52" s="6"/>
      <c r="J52" s="6"/>
    </row>
    <row r="53" spans="1:10" x14ac:dyDescent="0.25">
      <c r="A53" s="6"/>
      <c r="B53" s="6"/>
      <c r="C53" s="6"/>
      <c r="D53" s="18">
        <f t="shared" si="0"/>
        <v>36</v>
      </c>
      <c r="E53" s="7">
        <v>931</v>
      </c>
      <c r="F53" s="12"/>
      <c r="G53" s="6"/>
      <c r="H53" s="6"/>
      <c r="I53" s="6"/>
      <c r="J53" s="6"/>
    </row>
    <row r="54" spans="1:10" x14ac:dyDescent="0.25">
      <c r="A54" s="6"/>
      <c r="B54" s="6"/>
      <c r="C54" s="6"/>
      <c r="D54" s="18">
        <f t="shared" si="0"/>
        <v>37</v>
      </c>
      <c r="E54" s="7">
        <v>935</v>
      </c>
      <c r="F54" s="12"/>
      <c r="G54" s="6"/>
      <c r="H54" s="6"/>
      <c r="I54" s="6"/>
      <c r="J54" s="6"/>
    </row>
  </sheetData>
  <pageMargins left="0.7" right="0.7" top="0.75" bottom="0.75" header="0.3" footer="0.3"/>
  <pageSetup scale="85" orientation="portrait" r:id="rId1"/>
  <headerFooter>
    <oddHeader>&amp;RAttachment 4 
WP-Schedule 20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heetViews>
  <sheetFormatPr defaultRowHeight="15" x14ac:dyDescent="0.25"/>
  <cols>
    <col min="1" max="1" width="10.7109375" style="39" customWidth="1"/>
    <col min="2" max="2" width="12.7109375" style="39" customWidth="1"/>
    <col min="3" max="3" width="42" style="39" customWidth="1"/>
    <col min="4" max="4" width="84.5703125" style="39" customWidth="1"/>
    <col min="5" max="16384" width="9.140625" style="39"/>
  </cols>
  <sheetData>
    <row r="1" spans="1:4" x14ac:dyDescent="0.25">
      <c r="A1" s="40" t="s">
        <v>120</v>
      </c>
    </row>
    <row r="2" spans="1:4" x14ac:dyDescent="0.25">
      <c r="A2" s="49" t="s">
        <v>72</v>
      </c>
    </row>
    <row r="4" spans="1:4" x14ac:dyDescent="0.25">
      <c r="A4" s="43" t="s">
        <v>73</v>
      </c>
      <c r="B4" s="43" t="s">
        <v>8</v>
      </c>
      <c r="C4" s="43" t="s">
        <v>74</v>
      </c>
      <c r="D4" s="43" t="s">
        <v>75</v>
      </c>
    </row>
    <row r="5" spans="1:4" ht="26.25" x14ac:dyDescent="0.25">
      <c r="A5" s="71">
        <v>920</v>
      </c>
      <c r="B5" s="72">
        <v>-2.2450552055033732</v>
      </c>
      <c r="C5" s="73" t="s">
        <v>76</v>
      </c>
      <c r="D5" s="74" t="s">
        <v>77</v>
      </c>
    </row>
    <row r="6" spans="1:4" x14ac:dyDescent="0.25">
      <c r="A6" s="71">
        <v>920</v>
      </c>
      <c r="B6" s="72">
        <v>0.70589835014136204</v>
      </c>
      <c r="C6" s="73" t="s">
        <v>78</v>
      </c>
      <c r="D6" s="75" t="s">
        <v>79</v>
      </c>
    </row>
    <row r="7" spans="1:4" ht="26.25" x14ac:dyDescent="0.25">
      <c r="A7" s="71">
        <v>920</v>
      </c>
      <c r="B7" s="72">
        <v>223710.37830442071</v>
      </c>
      <c r="C7" s="73" t="s">
        <v>80</v>
      </c>
      <c r="D7" s="75" t="s">
        <v>81</v>
      </c>
    </row>
    <row r="8" spans="1:4" ht="26.25" x14ac:dyDescent="0.25">
      <c r="A8" s="71">
        <v>920</v>
      </c>
      <c r="B8" s="72">
        <v>316248.76251303713</v>
      </c>
      <c r="C8" s="73" t="s">
        <v>82</v>
      </c>
      <c r="D8" s="75" t="s">
        <v>81</v>
      </c>
    </row>
    <row r="9" spans="1:4" ht="26.25" x14ac:dyDescent="0.25">
      <c r="A9" s="71">
        <v>920</v>
      </c>
      <c r="B9" s="72">
        <v>626201.8102450046</v>
      </c>
      <c r="C9" s="73" t="s">
        <v>83</v>
      </c>
      <c r="D9" s="75" t="s">
        <v>81</v>
      </c>
    </row>
    <row r="10" spans="1:4" ht="39" x14ac:dyDescent="0.25">
      <c r="A10" s="71">
        <v>920</v>
      </c>
      <c r="B10" s="72">
        <v>353099.74819000799</v>
      </c>
      <c r="C10" s="73" t="s">
        <v>84</v>
      </c>
      <c r="D10" s="75" t="s">
        <v>85</v>
      </c>
    </row>
    <row r="11" spans="1:4" ht="39" x14ac:dyDescent="0.25">
      <c r="A11" s="71">
        <v>920</v>
      </c>
      <c r="B11" s="72">
        <v>-27.835689001278467</v>
      </c>
      <c r="C11" s="73" t="s">
        <v>86</v>
      </c>
      <c r="D11" s="75" t="s">
        <v>85</v>
      </c>
    </row>
    <row r="12" spans="1:4" ht="26.25" x14ac:dyDescent="0.25">
      <c r="A12" s="71">
        <v>920</v>
      </c>
      <c r="B12" s="76">
        <v>128252.27651264401</v>
      </c>
      <c r="C12" s="73" t="s">
        <v>87</v>
      </c>
      <c r="D12" s="77" t="s">
        <v>81</v>
      </c>
    </row>
    <row r="13" spans="1:4" x14ac:dyDescent="0.25">
      <c r="A13" s="78" t="s">
        <v>88</v>
      </c>
      <c r="B13" s="44">
        <f>SUM(B5:B12)</f>
        <v>1647483.6009192581</v>
      </c>
      <c r="C13" s="26"/>
    </row>
    <row r="14" spans="1:4" x14ac:dyDescent="0.25">
      <c r="A14" s="78"/>
      <c r="B14" s="44"/>
      <c r="C14" s="26"/>
    </row>
    <row r="15" spans="1:4" x14ac:dyDescent="0.25">
      <c r="A15" s="43" t="s">
        <v>73</v>
      </c>
      <c r="B15" s="43" t="s">
        <v>8</v>
      </c>
      <c r="C15" s="43" t="s">
        <v>74</v>
      </c>
      <c r="D15" s="43" t="s">
        <v>75</v>
      </c>
    </row>
    <row r="16" spans="1:4" ht="26.25" x14ac:dyDescent="0.25">
      <c r="A16" s="71">
        <v>921</v>
      </c>
      <c r="B16" s="72">
        <v>17764.615055205501</v>
      </c>
      <c r="C16" s="79" t="s">
        <v>76</v>
      </c>
      <c r="D16" s="74" t="s">
        <v>77</v>
      </c>
    </row>
    <row r="17" spans="1:4" x14ac:dyDescent="0.25">
      <c r="A17" s="71">
        <v>921</v>
      </c>
      <c r="B17" s="72">
        <v>80.834101649858638</v>
      </c>
      <c r="C17" s="73" t="s">
        <v>78</v>
      </c>
      <c r="D17" s="75" t="s">
        <v>79</v>
      </c>
    </row>
    <row r="18" spans="1:4" ht="26.25" x14ac:dyDescent="0.25">
      <c r="A18" s="71">
        <v>921</v>
      </c>
      <c r="B18" s="72">
        <v>94547.541695579246</v>
      </c>
      <c r="C18" s="73" t="s">
        <v>80</v>
      </c>
      <c r="D18" s="75" t="s">
        <v>81</v>
      </c>
    </row>
    <row r="19" spans="1:4" ht="26.25" x14ac:dyDescent="0.25">
      <c r="A19" s="71">
        <v>921</v>
      </c>
      <c r="B19" s="72">
        <v>85729.417486962877</v>
      </c>
      <c r="C19" s="73" t="s">
        <v>82</v>
      </c>
      <c r="D19" s="75" t="s">
        <v>81</v>
      </c>
    </row>
    <row r="20" spans="1:4" ht="26.25" x14ac:dyDescent="0.25">
      <c r="A20" s="71">
        <v>921</v>
      </c>
      <c r="B20" s="72">
        <v>197631.73975499559</v>
      </c>
      <c r="C20" s="73" t="s">
        <v>83</v>
      </c>
      <c r="D20" s="75" t="s">
        <v>81</v>
      </c>
    </row>
    <row r="21" spans="1:4" ht="39" x14ac:dyDescent="0.25">
      <c r="A21" s="71">
        <v>921</v>
      </c>
      <c r="B21" s="72">
        <v>284603.34180999192</v>
      </c>
      <c r="C21" s="73" t="s">
        <v>84</v>
      </c>
      <c r="D21" s="75" t="s">
        <v>85</v>
      </c>
    </row>
    <row r="22" spans="1:4" ht="39" x14ac:dyDescent="0.25">
      <c r="A22" s="71">
        <v>921</v>
      </c>
      <c r="B22" s="72">
        <v>29173.495689001276</v>
      </c>
      <c r="C22" s="73" t="s">
        <v>86</v>
      </c>
      <c r="D22" s="75" t="s">
        <v>85</v>
      </c>
    </row>
    <row r="23" spans="1:4" ht="26.25" x14ac:dyDescent="0.25">
      <c r="A23" s="71">
        <v>921</v>
      </c>
      <c r="B23" s="76">
        <v>26889.503487355913</v>
      </c>
      <c r="C23" s="73" t="s">
        <v>87</v>
      </c>
      <c r="D23" s="77" t="s">
        <v>81</v>
      </c>
    </row>
    <row r="24" spans="1:4" x14ac:dyDescent="0.25">
      <c r="A24" s="78" t="s">
        <v>89</v>
      </c>
      <c r="B24" s="44">
        <f>SUM(B16:B23)</f>
        <v>736420.48908074223</v>
      </c>
      <c r="C24" s="26"/>
    </row>
    <row r="25" spans="1:4" x14ac:dyDescent="0.25">
      <c r="A25" s="78"/>
      <c r="B25" s="44"/>
      <c r="C25" s="26"/>
    </row>
    <row r="26" spans="1:4" x14ac:dyDescent="0.25">
      <c r="A26" s="43" t="s">
        <v>73</v>
      </c>
      <c r="B26" s="43" t="s">
        <v>8</v>
      </c>
      <c r="C26" s="43" t="s">
        <v>74</v>
      </c>
      <c r="D26" s="43" t="s">
        <v>75</v>
      </c>
    </row>
    <row r="27" spans="1:4" ht="45" x14ac:dyDescent="0.25">
      <c r="A27" s="71">
        <v>926</v>
      </c>
      <c r="B27" s="72">
        <v>2920.6499999999996</v>
      </c>
      <c r="C27" s="73" t="s">
        <v>90</v>
      </c>
      <c r="D27" s="80" t="s">
        <v>91</v>
      </c>
    </row>
    <row r="28" spans="1:4" ht="45" x14ac:dyDescent="0.25">
      <c r="A28" s="71">
        <v>926</v>
      </c>
      <c r="B28" s="72">
        <v>22044.890000000003</v>
      </c>
      <c r="C28" s="73" t="s">
        <v>92</v>
      </c>
      <c r="D28" s="80" t="s">
        <v>93</v>
      </c>
    </row>
    <row r="29" spans="1:4" ht="45" x14ac:dyDescent="0.25">
      <c r="A29" s="71">
        <v>926</v>
      </c>
      <c r="B29" s="72">
        <v>51.53</v>
      </c>
      <c r="C29" s="73" t="s">
        <v>94</v>
      </c>
      <c r="D29" s="80" t="s">
        <v>95</v>
      </c>
    </row>
    <row r="30" spans="1:4" ht="45" x14ac:dyDescent="0.25">
      <c r="A30" s="71">
        <v>926</v>
      </c>
      <c r="B30" s="72">
        <v>607.47</v>
      </c>
      <c r="C30" s="73" t="s">
        <v>96</v>
      </c>
      <c r="D30" s="80" t="s">
        <v>97</v>
      </c>
    </row>
    <row r="31" spans="1:4" ht="45" x14ac:dyDescent="0.25">
      <c r="A31" s="71">
        <v>926</v>
      </c>
      <c r="B31" s="72">
        <v>41296.370000000003</v>
      </c>
      <c r="C31" s="73" t="s">
        <v>98</v>
      </c>
      <c r="D31" s="80" t="s">
        <v>93</v>
      </c>
    </row>
    <row r="32" spans="1:4" ht="45" x14ac:dyDescent="0.25">
      <c r="A32" s="71">
        <v>926</v>
      </c>
      <c r="B32" s="72">
        <v>1866.96</v>
      </c>
      <c r="C32" s="73" t="s">
        <v>99</v>
      </c>
      <c r="D32" s="80" t="s">
        <v>100</v>
      </c>
    </row>
    <row r="33" spans="1:4" ht="90" x14ac:dyDescent="0.25">
      <c r="A33" s="71">
        <v>926</v>
      </c>
      <c r="B33" s="72">
        <v>730168.26</v>
      </c>
      <c r="C33" s="73" t="s">
        <v>101</v>
      </c>
      <c r="D33" s="80" t="s">
        <v>102</v>
      </c>
    </row>
    <row r="34" spans="1:4" ht="30" x14ac:dyDescent="0.25">
      <c r="A34" s="71">
        <v>926</v>
      </c>
      <c r="B34" s="72">
        <v>112989.34000000003</v>
      </c>
      <c r="C34" s="73" t="s">
        <v>103</v>
      </c>
      <c r="D34" s="80" t="s">
        <v>104</v>
      </c>
    </row>
    <row r="35" spans="1:4" x14ac:dyDescent="0.25">
      <c r="A35" s="71">
        <v>926</v>
      </c>
      <c r="B35" s="72">
        <v>2759.87</v>
      </c>
      <c r="C35" s="73" t="s">
        <v>105</v>
      </c>
      <c r="D35" s="80" t="s">
        <v>106</v>
      </c>
    </row>
    <row r="36" spans="1:4" x14ac:dyDescent="0.25">
      <c r="A36" s="71">
        <v>926</v>
      </c>
      <c r="B36" s="72">
        <v>1087434.27</v>
      </c>
      <c r="C36" s="73" t="s">
        <v>107</v>
      </c>
      <c r="D36" s="80" t="s">
        <v>108</v>
      </c>
    </row>
    <row r="37" spans="1:4" ht="45" x14ac:dyDescent="0.25">
      <c r="A37" s="71">
        <v>926</v>
      </c>
      <c r="B37" s="72">
        <v>1.04</v>
      </c>
      <c r="C37" s="73" t="s">
        <v>109</v>
      </c>
      <c r="D37" s="80" t="s">
        <v>110</v>
      </c>
    </row>
    <row r="38" spans="1:4" ht="45" x14ac:dyDescent="0.25">
      <c r="A38" s="71">
        <v>926</v>
      </c>
      <c r="B38" s="76">
        <v>4.76</v>
      </c>
      <c r="C38" s="73" t="s">
        <v>111</v>
      </c>
      <c r="D38" s="80" t="s">
        <v>110</v>
      </c>
    </row>
    <row r="39" spans="1:4" x14ac:dyDescent="0.25">
      <c r="A39" s="78" t="s">
        <v>112</v>
      </c>
      <c r="B39" s="44">
        <f>SUM(B27:B38)</f>
        <v>2002145.41</v>
      </c>
      <c r="C39" s="26"/>
    </row>
    <row r="40" spans="1:4" x14ac:dyDescent="0.25">
      <c r="A40" s="78"/>
      <c r="B40" s="44"/>
      <c r="C40" s="26"/>
    </row>
    <row r="41" spans="1:4" x14ac:dyDescent="0.25">
      <c r="A41" s="43" t="s">
        <v>73</v>
      </c>
      <c r="B41" s="43" t="s">
        <v>8</v>
      </c>
      <c r="C41" s="43" t="s">
        <v>74</v>
      </c>
      <c r="D41" s="43" t="s">
        <v>75</v>
      </c>
    </row>
    <row r="42" spans="1:4" x14ac:dyDescent="0.25">
      <c r="A42" s="71">
        <v>930.2</v>
      </c>
      <c r="B42" s="72">
        <v>60671.55999999999</v>
      </c>
      <c r="C42" s="73" t="s">
        <v>113</v>
      </c>
      <c r="D42" s="39" t="s">
        <v>114</v>
      </c>
    </row>
    <row r="43" spans="1:4" ht="60" x14ac:dyDescent="0.25">
      <c r="A43" s="71">
        <v>930.2</v>
      </c>
      <c r="B43" s="72">
        <v>176845.12000000002</v>
      </c>
      <c r="C43" s="73" t="s">
        <v>115</v>
      </c>
      <c r="D43" s="81" t="s">
        <v>116</v>
      </c>
    </row>
    <row r="44" spans="1:4" ht="60" x14ac:dyDescent="0.25">
      <c r="A44" s="71">
        <v>930.2</v>
      </c>
      <c r="B44" s="76">
        <v>560139.68999999994</v>
      </c>
      <c r="C44" s="73" t="s">
        <v>117</v>
      </c>
      <c r="D44" s="80" t="s">
        <v>118</v>
      </c>
    </row>
    <row r="45" spans="1:4" x14ac:dyDescent="0.25">
      <c r="A45" s="78" t="s">
        <v>119</v>
      </c>
      <c r="B45" s="44">
        <f>SUM(B42:B44)</f>
        <v>797656.37</v>
      </c>
    </row>
  </sheetData>
  <pageMargins left="0.7" right="0.7" top="0.75" bottom="0.75" header="0.3" footer="0.3"/>
  <pageSetup scale="75" orientation="landscape" verticalDpi="0" r:id="rId1"/>
  <headerFooter>
    <oddHeader>&amp;RAttachment 4
WP-Schedule 20
&amp;P of &amp;N</oddHeader>
  </headerFooter>
  <rowBreaks count="2" manualBreakCount="2">
    <brk id="25" max="16383" man="1"/>
    <brk id="4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defaultRowHeight="15" x14ac:dyDescent="0.25"/>
  <cols>
    <col min="1" max="1" width="4.7109375" customWidth="1"/>
    <col min="2" max="2" width="5.7109375" customWidth="1"/>
    <col min="3" max="3" width="24.140625" customWidth="1"/>
    <col min="4" max="4" width="27.85546875" customWidth="1"/>
    <col min="5" max="5" width="15.28515625" customWidth="1"/>
    <col min="6" max="7" width="13.7109375" customWidth="1"/>
  </cols>
  <sheetData>
    <row r="1" spans="1:8" x14ac:dyDescent="0.25">
      <c r="A1" s="1" t="s">
        <v>25</v>
      </c>
    </row>
    <row r="3" spans="1:8" x14ac:dyDescent="0.25">
      <c r="A3" s="16" t="s">
        <v>42</v>
      </c>
    </row>
    <row r="4" spans="1:8" s="39" customFormat="1" x14ac:dyDescent="0.25">
      <c r="B4" s="33"/>
    </row>
    <row r="5" spans="1:8" x14ac:dyDescent="0.25">
      <c r="E5" s="42" t="s">
        <v>32</v>
      </c>
    </row>
    <row r="6" spans="1:8" x14ac:dyDescent="0.25">
      <c r="B6" s="19" t="s">
        <v>27</v>
      </c>
      <c r="C6" s="41" t="s">
        <v>24</v>
      </c>
      <c r="D6" s="27" t="s">
        <v>8</v>
      </c>
      <c r="E6" s="41" t="s">
        <v>12</v>
      </c>
      <c r="F6" s="33"/>
      <c r="G6" s="39"/>
    </row>
    <row r="7" spans="1:8" x14ac:dyDescent="0.25">
      <c r="B7" s="32">
        <v>1</v>
      </c>
      <c r="C7" s="31" t="s">
        <v>28</v>
      </c>
      <c r="D7" s="30">
        <v>127415137.73999999</v>
      </c>
      <c r="E7" s="26" t="s">
        <v>33</v>
      </c>
      <c r="F7" s="33"/>
      <c r="G7" s="46"/>
    </row>
    <row r="8" spans="1:8" x14ac:dyDescent="0.25">
      <c r="B8" s="32">
        <v>2</v>
      </c>
      <c r="C8" s="31" t="s">
        <v>29</v>
      </c>
      <c r="D8" s="29">
        <v>0.18</v>
      </c>
      <c r="E8" s="26" t="s">
        <v>40</v>
      </c>
      <c r="F8" s="33"/>
      <c r="G8" s="46"/>
    </row>
    <row r="9" spans="1:8" x14ac:dyDescent="0.25">
      <c r="B9" s="32">
        <v>3</v>
      </c>
      <c r="C9" s="31" t="s">
        <v>30</v>
      </c>
      <c r="D9" s="44">
        <f>ROUND(D7*D8, 0)</f>
        <v>22934725</v>
      </c>
      <c r="E9" s="26" t="s">
        <v>31</v>
      </c>
      <c r="F9" s="33"/>
      <c r="G9" s="46"/>
    </row>
    <row r="10" spans="1:8" x14ac:dyDescent="0.25">
      <c r="B10" s="33"/>
      <c r="F10" s="28"/>
      <c r="G10" s="45"/>
    </row>
    <row r="12" spans="1:8" x14ac:dyDescent="0.25">
      <c r="A12" s="40" t="s">
        <v>41</v>
      </c>
      <c r="B12" s="40"/>
      <c r="C12" s="6"/>
      <c r="D12" s="6"/>
      <c r="E12" s="6"/>
      <c r="F12" s="6"/>
      <c r="G12" s="6"/>
      <c r="H12" s="6"/>
    </row>
    <row r="13" spans="1:8" x14ac:dyDescent="0.25">
      <c r="A13" s="6"/>
      <c r="B13" s="8" t="s">
        <v>22</v>
      </c>
      <c r="C13" s="6"/>
      <c r="D13" s="6"/>
      <c r="E13" s="6"/>
      <c r="F13" s="6"/>
      <c r="G13" s="6"/>
      <c r="H13" s="6"/>
    </row>
    <row r="14" spans="1:8" x14ac:dyDescent="0.25">
      <c r="A14" s="6"/>
      <c r="B14" s="6"/>
      <c r="C14" s="6"/>
      <c r="D14" s="54" t="s">
        <v>34</v>
      </c>
      <c r="E14" s="6"/>
      <c r="F14" s="6"/>
    </row>
    <row r="15" spans="1:8" x14ac:dyDescent="0.25">
      <c r="A15" s="6"/>
      <c r="B15" s="6"/>
      <c r="C15" s="6"/>
      <c r="D15" s="50"/>
      <c r="E15" s="6"/>
      <c r="F15" s="6"/>
    </row>
    <row r="16" spans="1:8" x14ac:dyDescent="0.25">
      <c r="A16" s="6"/>
      <c r="B16" s="6"/>
      <c r="C16" s="6"/>
      <c r="D16" s="51" t="s">
        <v>35</v>
      </c>
      <c r="E16" s="6"/>
      <c r="F16" s="6"/>
    </row>
    <row r="17" spans="1:6" x14ac:dyDescent="0.25">
      <c r="A17" s="6"/>
      <c r="B17" s="19" t="s">
        <v>27</v>
      </c>
      <c r="C17" s="19" t="s">
        <v>6</v>
      </c>
      <c r="D17" s="52" t="s">
        <v>36</v>
      </c>
      <c r="E17" s="41" t="s">
        <v>37</v>
      </c>
    </row>
    <row r="18" spans="1:6" x14ac:dyDescent="0.25">
      <c r="A18" s="6"/>
      <c r="B18" s="18">
        <v>24</v>
      </c>
      <c r="C18" s="7">
        <v>920</v>
      </c>
      <c r="D18" s="53"/>
      <c r="E18" s="49" t="s">
        <v>39</v>
      </c>
      <c r="F18" s="6"/>
    </row>
    <row r="19" spans="1:6" x14ac:dyDescent="0.25">
      <c r="A19" s="6"/>
      <c r="B19" s="18">
        <f>B18+1</f>
        <v>25</v>
      </c>
      <c r="C19" s="7">
        <v>921</v>
      </c>
      <c r="D19" s="55"/>
      <c r="E19" s="6"/>
      <c r="F19" s="6"/>
    </row>
    <row r="20" spans="1:6" x14ac:dyDescent="0.25">
      <c r="A20" s="6"/>
      <c r="B20" s="18">
        <f t="shared" ref="B20:B31" si="0">B19+1</f>
        <v>26</v>
      </c>
      <c r="C20" s="7">
        <v>922</v>
      </c>
      <c r="D20" s="55">
        <v>-22934725</v>
      </c>
      <c r="E20" s="49" t="s">
        <v>38</v>
      </c>
      <c r="F20" s="6"/>
    </row>
    <row r="21" spans="1:6" x14ac:dyDescent="0.25">
      <c r="A21" s="6"/>
      <c r="B21" s="18">
        <f t="shared" si="0"/>
        <v>27</v>
      </c>
      <c r="C21" s="7">
        <v>923</v>
      </c>
      <c r="D21" s="55"/>
      <c r="E21" s="6"/>
      <c r="F21" s="6"/>
    </row>
    <row r="22" spans="1:6" x14ac:dyDescent="0.25">
      <c r="A22" s="6"/>
      <c r="B22" s="18">
        <f t="shared" si="0"/>
        <v>28</v>
      </c>
      <c r="C22" s="7">
        <v>924</v>
      </c>
      <c r="D22" s="55"/>
      <c r="E22" s="6"/>
      <c r="F22" s="6"/>
    </row>
    <row r="23" spans="1:6" x14ac:dyDescent="0.25">
      <c r="A23" s="6"/>
      <c r="B23" s="18">
        <f t="shared" si="0"/>
        <v>29</v>
      </c>
      <c r="C23" s="7">
        <v>925</v>
      </c>
      <c r="D23" s="55"/>
      <c r="E23" s="6"/>
      <c r="F23" s="6"/>
    </row>
    <row r="24" spans="1:6" x14ac:dyDescent="0.25">
      <c r="A24" s="6"/>
      <c r="B24" s="18">
        <f t="shared" si="0"/>
        <v>30</v>
      </c>
      <c r="C24" s="7">
        <v>926</v>
      </c>
      <c r="D24" s="55"/>
      <c r="E24" s="6"/>
      <c r="F24" s="6"/>
    </row>
    <row r="25" spans="1:6" x14ac:dyDescent="0.25">
      <c r="A25" s="6"/>
      <c r="B25" s="18">
        <f t="shared" si="0"/>
        <v>31</v>
      </c>
      <c r="C25" s="7">
        <v>927</v>
      </c>
      <c r="D25" s="53"/>
      <c r="E25" s="49" t="s">
        <v>39</v>
      </c>
      <c r="F25" s="6"/>
    </row>
    <row r="26" spans="1:6" x14ac:dyDescent="0.25">
      <c r="A26" s="6"/>
      <c r="B26" s="18">
        <f t="shared" si="0"/>
        <v>32</v>
      </c>
      <c r="C26" s="7">
        <v>928</v>
      </c>
      <c r="D26" s="55"/>
      <c r="E26" s="6"/>
      <c r="F26" s="6"/>
    </row>
    <row r="27" spans="1:6" x14ac:dyDescent="0.25">
      <c r="A27" s="6"/>
      <c r="B27" s="18">
        <f t="shared" si="0"/>
        <v>33</v>
      </c>
      <c r="C27" s="7">
        <v>929</v>
      </c>
      <c r="D27" s="55"/>
      <c r="E27" s="6"/>
      <c r="F27" s="6"/>
    </row>
    <row r="28" spans="1:6" x14ac:dyDescent="0.25">
      <c r="A28" s="6"/>
      <c r="B28" s="18">
        <f t="shared" si="0"/>
        <v>34</v>
      </c>
      <c r="C28" s="7">
        <v>930.1</v>
      </c>
      <c r="D28" s="55"/>
      <c r="E28" s="6"/>
      <c r="F28" s="6"/>
    </row>
    <row r="29" spans="1:6" x14ac:dyDescent="0.25">
      <c r="A29" s="6"/>
      <c r="B29" s="18">
        <f t="shared" si="0"/>
        <v>35</v>
      </c>
      <c r="C29" s="7">
        <v>930.2</v>
      </c>
      <c r="D29" s="55"/>
      <c r="E29" s="6"/>
      <c r="F29" s="6"/>
    </row>
    <row r="30" spans="1:6" x14ac:dyDescent="0.25">
      <c r="A30" s="6"/>
      <c r="B30" s="18">
        <f t="shared" si="0"/>
        <v>36</v>
      </c>
      <c r="C30" s="7">
        <v>931</v>
      </c>
      <c r="D30" s="55"/>
      <c r="E30" s="6"/>
      <c r="F30" s="6"/>
    </row>
    <row r="31" spans="1:6" x14ac:dyDescent="0.25">
      <c r="A31" s="6"/>
      <c r="B31" s="18">
        <f t="shared" si="0"/>
        <v>37</v>
      </c>
      <c r="C31" s="7">
        <v>935</v>
      </c>
      <c r="D31" s="55"/>
      <c r="E31" s="6"/>
      <c r="F31" s="6"/>
    </row>
    <row r="34" spans="1:7" x14ac:dyDescent="0.25">
      <c r="A34" s="40" t="s">
        <v>43</v>
      </c>
    </row>
    <row r="36" spans="1:7" ht="39" x14ac:dyDescent="0.25">
      <c r="B36" s="25"/>
      <c r="C36" s="61" t="s">
        <v>44</v>
      </c>
      <c r="D36" s="60" t="s">
        <v>45</v>
      </c>
      <c r="E36" s="60" t="s">
        <v>46</v>
      </c>
      <c r="F36" s="59" t="s">
        <v>47</v>
      </c>
      <c r="G36" s="60" t="s">
        <v>48</v>
      </c>
    </row>
    <row r="37" spans="1:7" x14ac:dyDescent="0.25">
      <c r="B37" s="19" t="s">
        <v>27</v>
      </c>
      <c r="C37" s="38"/>
      <c r="D37" s="20" t="s">
        <v>49</v>
      </c>
      <c r="E37" s="20" t="s">
        <v>50</v>
      </c>
      <c r="F37" s="37" t="s">
        <v>69</v>
      </c>
      <c r="G37" s="20" t="s">
        <v>70</v>
      </c>
    </row>
    <row r="38" spans="1:7" x14ac:dyDescent="0.25">
      <c r="B38" s="24">
        <v>1</v>
      </c>
      <c r="C38" s="38" t="s">
        <v>51</v>
      </c>
      <c r="D38" s="56">
        <v>44803168.830000013</v>
      </c>
      <c r="E38" s="47">
        <f>D38/$D$43</f>
        <v>0.34444940633396737</v>
      </c>
      <c r="F38" s="56">
        <f>D9*E38</f>
        <v>7899852.4106827993</v>
      </c>
      <c r="G38" s="36">
        <f>D38-F38</f>
        <v>36903316.419317216</v>
      </c>
    </row>
    <row r="39" spans="1:7" x14ac:dyDescent="0.25">
      <c r="B39" s="24">
        <v>2</v>
      </c>
      <c r="C39" s="57" t="s">
        <v>52</v>
      </c>
      <c r="D39" s="56">
        <v>18377593.049999986</v>
      </c>
      <c r="E39" s="47">
        <f t="shared" ref="E39:E41" si="1">D39/$D$43</f>
        <v>0.14128802004917781</v>
      </c>
      <c r="F39" s="56">
        <f>D9*E39</f>
        <v>3240401.8856223798</v>
      </c>
      <c r="G39" s="36">
        <f t="shared" ref="G39:G41" si="2">D39-F39</f>
        <v>15137191.164377606</v>
      </c>
    </row>
    <row r="40" spans="1:7" x14ac:dyDescent="0.25">
      <c r="B40" s="24">
        <v>3</v>
      </c>
      <c r="C40" s="57" t="s">
        <v>53</v>
      </c>
      <c r="D40" s="56">
        <v>21072796.999999996</v>
      </c>
      <c r="E40" s="47">
        <f t="shared" si="1"/>
        <v>0.16200890709288263</v>
      </c>
      <c r="F40" s="56">
        <f>D9*E40</f>
        <v>3715629.7317258124</v>
      </c>
      <c r="G40" s="36">
        <f t="shared" si="2"/>
        <v>17357167.268274184</v>
      </c>
    </row>
    <row r="41" spans="1:7" x14ac:dyDescent="0.25">
      <c r="B41" s="24">
        <v>4</v>
      </c>
      <c r="C41" s="57" t="s">
        <v>54</v>
      </c>
      <c r="D41" s="56">
        <v>45818283.330000103</v>
      </c>
      <c r="E41" s="47">
        <f t="shared" si="1"/>
        <v>0.35225366652397216</v>
      </c>
      <c r="F41" s="56">
        <f>D9*E41</f>
        <v>8078840.9719690075</v>
      </c>
      <c r="G41" s="36">
        <f t="shared" si="2"/>
        <v>37739442.358031094</v>
      </c>
    </row>
    <row r="42" spans="1:7" x14ac:dyDescent="0.25">
      <c r="B42" s="34"/>
      <c r="C42" s="34"/>
      <c r="D42" s="35"/>
      <c r="E42" s="22"/>
      <c r="F42" s="35"/>
      <c r="G42" s="35"/>
    </row>
    <row r="43" spans="1:7" x14ac:dyDescent="0.25">
      <c r="B43" s="24">
        <v>5</v>
      </c>
      <c r="C43" s="58" t="s">
        <v>55</v>
      </c>
      <c r="D43" s="56">
        <v>130071842.2100001</v>
      </c>
      <c r="E43" s="47">
        <v>1</v>
      </c>
      <c r="F43" s="56">
        <f>SUM(F38:F41)</f>
        <v>22934725</v>
      </c>
      <c r="G43" s="56">
        <f>SUM(G38:G41)</f>
        <v>107137117.2100001</v>
      </c>
    </row>
    <row r="44" spans="1:7" s="23" customFormat="1" x14ac:dyDescent="0.25">
      <c r="C44" s="58"/>
      <c r="D44" s="56"/>
      <c r="E44" s="47"/>
      <c r="F44" s="56"/>
      <c r="G44" s="56"/>
    </row>
    <row r="45" spans="1:7" s="23" customFormat="1" x14ac:dyDescent="0.25">
      <c r="B45" s="43" t="s">
        <v>68</v>
      </c>
      <c r="C45" s="58"/>
      <c r="D45" s="56"/>
      <c r="E45" s="47"/>
      <c r="F45" s="56"/>
      <c r="G45" s="56"/>
    </row>
    <row r="46" spans="1:7" s="23" customFormat="1" x14ac:dyDescent="0.25">
      <c r="B46" s="21" t="s">
        <v>67</v>
      </c>
      <c r="C46" s="58"/>
      <c r="D46" s="56"/>
      <c r="E46" s="47"/>
      <c r="F46" s="56"/>
      <c r="G46" s="56"/>
    </row>
    <row r="48" spans="1:7" x14ac:dyDescent="0.25">
      <c r="A48" s="40" t="s">
        <v>56</v>
      </c>
    </row>
    <row r="49" spans="2:6" x14ac:dyDescent="0.25">
      <c r="B49" s="8" t="s">
        <v>22</v>
      </c>
    </row>
    <row r="51" spans="2:6" x14ac:dyDescent="0.25">
      <c r="B51" s="62"/>
      <c r="C51" s="62" t="s">
        <v>57</v>
      </c>
      <c r="D51" s="62"/>
      <c r="E51" s="62"/>
    </row>
    <row r="52" spans="2:6" x14ac:dyDescent="0.25">
      <c r="B52" s="62"/>
      <c r="C52" s="62"/>
      <c r="D52" s="67" t="s">
        <v>58</v>
      </c>
      <c r="E52" s="64" t="s">
        <v>8</v>
      </c>
      <c r="F52" s="41" t="s">
        <v>37</v>
      </c>
    </row>
    <row r="53" spans="2:6" x14ac:dyDescent="0.25">
      <c r="C53" s="63" t="s">
        <v>59</v>
      </c>
      <c r="D53" s="62" t="s">
        <v>51</v>
      </c>
      <c r="E53" s="69">
        <f>G38</f>
        <v>36903316.419317216</v>
      </c>
      <c r="F53" s="26" t="s">
        <v>63</v>
      </c>
    </row>
    <row r="54" spans="2:6" x14ac:dyDescent="0.25">
      <c r="C54" s="63" t="s">
        <v>60</v>
      </c>
      <c r="D54" s="66" t="s">
        <v>52</v>
      </c>
      <c r="E54" s="69">
        <f t="shared" ref="E54:E56" si="3">G39</f>
        <v>15137191.164377606</v>
      </c>
      <c r="F54" s="26" t="s">
        <v>64</v>
      </c>
    </row>
    <row r="55" spans="2:6" x14ac:dyDescent="0.25">
      <c r="C55" s="63" t="s">
        <v>61</v>
      </c>
      <c r="D55" s="66" t="s">
        <v>53</v>
      </c>
      <c r="E55" s="69">
        <f t="shared" si="3"/>
        <v>17357167.268274184</v>
      </c>
      <c r="F55" s="26" t="s">
        <v>65</v>
      </c>
    </row>
    <row r="56" spans="2:6" x14ac:dyDescent="0.25">
      <c r="C56" s="63" t="s">
        <v>62</v>
      </c>
      <c r="D56" s="66" t="s">
        <v>54</v>
      </c>
      <c r="E56" s="70">
        <f t="shared" si="3"/>
        <v>37739442.358031094</v>
      </c>
      <c r="F56" s="26" t="s">
        <v>66</v>
      </c>
    </row>
    <row r="57" spans="2:6" x14ac:dyDescent="0.25">
      <c r="B57" s="62"/>
      <c r="C57" s="62"/>
      <c r="D57" s="68" t="s">
        <v>10</v>
      </c>
      <c r="E57" s="65">
        <v>107137117.41680011</v>
      </c>
    </row>
  </sheetData>
  <pageMargins left="0.7" right="0.7" top="0.75" bottom="0.75" header="0.3" footer="0.3"/>
  <pageSetup scale="85" orientation="portrait" r:id="rId1"/>
  <headerFooter>
    <oddHeader>&amp;RAttachment 4
WP-Schedule 20
&amp;P of &amp;N</oddHeader>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ShareholderAndOther</vt:lpstr>
      <vt:lpstr>ShareholderExclusions</vt:lpstr>
      <vt:lpstr>ResultsSharing</vt:lpstr>
    </vt:vector>
  </TitlesOfParts>
  <Company>Southern California Edison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Hansen, Berton J</dc:creator>
  <cp:lastModifiedBy>Standard Configuration</cp:lastModifiedBy>
  <cp:lastPrinted>2012-09-13T01:47:25Z</cp:lastPrinted>
  <dcterms:created xsi:type="dcterms:W3CDTF">2012-05-02T16:36:53Z</dcterms:created>
  <dcterms:modified xsi:type="dcterms:W3CDTF">2012-09-13T01:47:29Z</dcterms:modified>
</cp:coreProperties>
</file>